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2025\IZVRŠENJE FINANCIJSKOG PLANA ZA 2024\"/>
    </mc:Choice>
  </mc:AlternateContent>
  <xr:revisionPtr revIDLastSave="0" documentId="13_ncr:1_{BBC373DD-5343-43ED-840C-A27CCBA0E0A3}" xr6:coauthVersionLast="36" xr6:coauthVersionMax="36" xr10:uidLastSave="{00000000-0000-0000-0000-000000000000}"/>
  <bookViews>
    <workbookView xWindow="0" yWindow="0" windowWidth="28800" windowHeight="13620" firstSheet="2" activeTab="8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  <sheet name="Sheet1" sheetId="1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4" i="7" l="1"/>
  <c r="F214" i="7"/>
  <c r="E46" i="7"/>
  <c r="J214" i="7" l="1"/>
  <c r="J42" i="7"/>
  <c r="E42" i="7"/>
  <c r="J43" i="7"/>
  <c r="I43" i="7"/>
  <c r="J41" i="7"/>
  <c r="I41" i="7"/>
  <c r="J40" i="7"/>
  <c r="I40" i="7"/>
  <c r="E39" i="7"/>
  <c r="I38" i="7"/>
  <c r="J38" i="7"/>
  <c r="J26" i="7"/>
  <c r="I26" i="7"/>
  <c r="J25" i="7"/>
  <c r="I25" i="7"/>
  <c r="E17" i="7"/>
  <c r="I17" i="7" s="1"/>
  <c r="G17" i="7"/>
  <c r="J17" i="7"/>
  <c r="J24" i="7"/>
  <c r="I42" i="7" l="1"/>
  <c r="E23" i="7"/>
  <c r="I24" i="7"/>
  <c r="B14" i="8"/>
  <c r="F23" i="8"/>
  <c r="I39" i="7" l="1"/>
  <c r="J39" i="7"/>
  <c r="J23" i="7"/>
  <c r="I23" i="7"/>
  <c r="J304" i="7"/>
  <c r="F289" i="7"/>
  <c r="G47" i="8" l="1"/>
  <c r="G46" i="8"/>
  <c r="G44" i="8"/>
  <c r="G43" i="8"/>
  <c r="G42" i="8"/>
  <c r="G41" i="8"/>
  <c r="G39" i="8"/>
  <c r="G38" i="8"/>
  <c r="G36" i="8"/>
  <c r="G34" i="8"/>
  <c r="G26" i="8"/>
  <c r="G25" i="8"/>
  <c r="G23" i="8"/>
  <c r="G22" i="8"/>
  <c r="G21" i="8"/>
  <c r="G20" i="8"/>
  <c r="G18" i="8"/>
  <c r="G17" i="8"/>
  <c r="G15" i="8"/>
  <c r="G13" i="8"/>
  <c r="K51" i="3"/>
  <c r="K52" i="3"/>
  <c r="K53" i="3"/>
  <c r="K55" i="3"/>
  <c r="K57" i="3"/>
  <c r="K58" i="3"/>
  <c r="K61" i="3"/>
  <c r="K62" i="3"/>
  <c r="K63" i="3"/>
  <c r="K64" i="3"/>
  <c r="K66" i="3"/>
  <c r="K67" i="3"/>
  <c r="K68" i="3"/>
  <c r="K69" i="3"/>
  <c r="K70" i="3"/>
  <c r="K71" i="3"/>
  <c r="K73" i="3"/>
  <c r="K74" i="3"/>
  <c r="K75" i="3"/>
  <c r="K76" i="3"/>
  <c r="K77" i="3"/>
  <c r="K78" i="3"/>
  <c r="K79" i="3"/>
  <c r="K80" i="3"/>
  <c r="K81" i="3"/>
  <c r="K83" i="3"/>
  <c r="K85" i="3"/>
  <c r="K86" i="3"/>
  <c r="K87" i="3"/>
  <c r="K88" i="3"/>
  <c r="K89" i="3"/>
  <c r="K90" i="3"/>
  <c r="K91" i="3"/>
  <c r="K94" i="3"/>
  <c r="K95" i="3"/>
  <c r="K96" i="3"/>
  <c r="K97" i="3"/>
  <c r="K100" i="3"/>
  <c r="K101" i="3"/>
  <c r="K104" i="3"/>
  <c r="K105" i="3"/>
  <c r="K109" i="3"/>
  <c r="K110" i="3"/>
  <c r="K111" i="3"/>
  <c r="K112" i="3"/>
  <c r="K113" i="3"/>
  <c r="K114" i="3"/>
  <c r="K116" i="3"/>
  <c r="K119" i="3"/>
  <c r="K120" i="3"/>
  <c r="K44" i="3"/>
  <c r="K43" i="3"/>
  <c r="K42" i="3"/>
  <c r="K41" i="3"/>
  <c r="K40" i="3"/>
  <c r="K38" i="3"/>
  <c r="K37" i="3"/>
  <c r="K36" i="3"/>
  <c r="K33" i="3"/>
  <c r="K32" i="3"/>
  <c r="K30" i="3"/>
  <c r="K27" i="3"/>
  <c r="K24" i="3"/>
  <c r="K18" i="3"/>
  <c r="K17" i="3"/>
  <c r="K15" i="3"/>
  <c r="J120" i="3" l="1"/>
  <c r="J119" i="3"/>
  <c r="J15" i="3"/>
  <c r="J17" i="3"/>
  <c r="J18" i="3"/>
  <c r="J24" i="3"/>
  <c r="J27" i="3"/>
  <c r="J30" i="3"/>
  <c r="J32" i="3"/>
  <c r="J33" i="3"/>
  <c r="J36" i="3"/>
  <c r="J37" i="3"/>
  <c r="J41" i="3"/>
  <c r="J42" i="3"/>
  <c r="J43" i="3"/>
  <c r="J44" i="3"/>
  <c r="G13" i="5"/>
  <c r="G14" i="5"/>
  <c r="G15" i="5"/>
  <c r="B40" i="8" l="1"/>
  <c r="E19" i="8" l="1"/>
  <c r="E40" i="8"/>
  <c r="F44" i="8"/>
  <c r="D40" i="8"/>
  <c r="C40" i="8"/>
  <c r="C19" i="8"/>
  <c r="J53" i="7"/>
  <c r="J372" i="7"/>
  <c r="J367" i="7"/>
  <c r="J361" i="7"/>
  <c r="J359" i="7"/>
  <c r="J358" i="7"/>
  <c r="J355" i="7"/>
  <c r="J353" i="7"/>
  <c r="J351" i="7"/>
  <c r="J346" i="7"/>
  <c r="J341" i="7"/>
  <c r="J339" i="7"/>
  <c r="J333" i="7"/>
  <c r="J332" i="7"/>
  <c r="J327" i="7"/>
  <c r="J326" i="7"/>
  <c r="J321" i="7"/>
  <c r="J320" i="7"/>
  <c r="J319" i="7"/>
  <c r="J318" i="7"/>
  <c r="J316" i="7"/>
  <c r="J315" i="7"/>
  <c r="J314" i="7"/>
  <c r="J313" i="7"/>
  <c r="J312" i="7"/>
  <c r="J311" i="7"/>
  <c r="J310" i="7"/>
  <c r="J309" i="7"/>
  <c r="J305" i="7"/>
  <c r="J303" i="7"/>
  <c r="J302" i="7"/>
  <c r="J301" i="7"/>
  <c r="J300" i="7"/>
  <c r="J297" i="7"/>
  <c r="J296" i="7"/>
  <c r="J295" i="7"/>
  <c r="J294" i="7"/>
  <c r="J293" i="7"/>
  <c r="J292" i="7"/>
  <c r="J291" i="7"/>
  <c r="J290" i="7"/>
  <c r="J283" i="7"/>
  <c r="J279" i="7"/>
  <c r="J277" i="7"/>
  <c r="J276" i="7"/>
  <c r="J274" i="7"/>
  <c r="J269" i="7"/>
  <c r="J265" i="7"/>
  <c r="J263" i="7"/>
  <c r="J262" i="7"/>
  <c r="J260" i="7"/>
  <c r="J255" i="7"/>
  <c r="J253" i="7"/>
  <c r="J252" i="7"/>
  <c r="J251" i="7"/>
  <c r="J250" i="7"/>
  <c r="J249" i="7"/>
  <c r="J248" i="7"/>
  <c r="J243" i="7"/>
  <c r="J239" i="7"/>
  <c r="J233" i="7"/>
  <c r="J229" i="7"/>
  <c r="J223" i="7"/>
  <c r="J222" i="7"/>
  <c r="J221" i="7"/>
  <c r="J220" i="7"/>
  <c r="J218" i="7"/>
  <c r="J212" i="7"/>
  <c r="J207" i="7"/>
  <c r="J206" i="7"/>
  <c r="J205" i="7"/>
  <c r="J204" i="7"/>
  <c r="J203" i="7"/>
  <c r="J202" i="7"/>
  <c r="J197" i="7"/>
  <c r="J196" i="7"/>
  <c r="J190" i="7"/>
  <c r="J188" i="7"/>
  <c r="J186" i="7"/>
  <c r="J183" i="7"/>
  <c r="J182" i="7"/>
  <c r="J177" i="7"/>
  <c r="J176" i="7"/>
  <c r="J174" i="7"/>
  <c r="J173" i="7"/>
  <c r="J172" i="7"/>
  <c r="J167" i="7"/>
  <c r="J165" i="7"/>
  <c r="J161" i="7"/>
  <c r="J159" i="7"/>
  <c r="J158" i="7"/>
  <c r="J156" i="7"/>
  <c r="J155" i="7"/>
  <c r="J154" i="7"/>
  <c r="J149" i="7"/>
  <c r="J148" i="7"/>
  <c r="J147" i="7"/>
  <c r="J146" i="7"/>
  <c r="J142" i="7"/>
  <c r="J141" i="7"/>
  <c r="J139" i="7"/>
  <c r="J138" i="7"/>
  <c r="J136" i="7"/>
  <c r="J135" i="7"/>
  <c r="J134" i="7"/>
  <c r="J133" i="7"/>
  <c r="J132" i="7"/>
  <c r="J131" i="7"/>
  <c r="J130" i="7"/>
  <c r="J129" i="7"/>
  <c r="J128" i="7"/>
  <c r="J126" i="7"/>
  <c r="J125" i="7"/>
  <c r="J124" i="7"/>
  <c r="J123" i="7"/>
  <c r="J122" i="7"/>
  <c r="J121" i="7"/>
  <c r="J120" i="7"/>
  <c r="J119" i="7"/>
  <c r="J115" i="7"/>
  <c r="J114" i="7"/>
  <c r="J111" i="7"/>
  <c r="J110" i="7"/>
  <c r="J109" i="7"/>
  <c r="J108" i="7"/>
  <c r="J107" i="7"/>
  <c r="J105" i="7"/>
  <c r="J104" i="7"/>
  <c r="J103" i="7"/>
  <c r="J102" i="7"/>
  <c r="J101" i="7"/>
  <c r="J100" i="7"/>
  <c r="J99" i="7"/>
  <c r="J98" i="7"/>
  <c r="J97" i="7"/>
  <c r="J95" i="7"/>
  <c r="J94" i="7"/>
  <c r="J93" i="7"/>
  <c r="J92" i="7"/>
  <c r="J91" i="7"/>
  <c r="J90" i="7"/>
  <c r="J88" i="7"/>
  <c r="J87" i="7"/>
  <c r="J86" i="7"/>
  <c r="J85" i="7"/>
  <c r="J80" i="7"/>
  <c r="J79" i="7"/>
  <c r="J76" i="7"/>
  <c r="J75" i="7"/>
  <c r="J74" i="7"/>
  <c r="J73" i="7"/>
  <c r="J72" i="7"/>
  <c r="J70" i="7"/>
  <c r="J69" i="7"/>
  <c r="J68" i="7"/>
  <c r="J67" i="7"/>
  <c r="J66" i="7"/>
  <c r="J65" i="7"/>
  <c r="J64" i="7"/>
  <c r="J63" i="7"/>
  <c r="J62" i="7"/>
  <c r="J60" i="7"/>
  <c r="J59" i="7"/>
  <c r="J58" i="7"/>
  <c r="J57" i="7"/>
  <c r="J56" i="7"/>
  <c r="J55" i="7"/>
  <c r="J52" i="7"/>
  <c r="J51" i="7"/>
  <c r="J50" i="7"/>
  <c r="J35" i="7"/>
  <c r="J33" i="7"/>
  <c r="J31" i="7"/>
  <c r="J20" i="7"/>
  <c r="J18" i="7"/>
  <c r="J16" i="7"/>
  <c r="F103" i="3"/>
  <c r="I103" i="3"/>
  <c r="K103" i="3" s="1"/>
  <c r="F99" i="3"/>
  <c r="I99" i="3"/>
  <c r="K99" i="3" s="1"/>
  <c r="I19" i="3"/>
  <c r="K24" i="10"/>
  <c r="J24" i="10"/>
  <c r="K14" i="10"/>
  <c r="K13" i="10"/>
  <c r="K10" i="10"/>
  <c r="G40" i="8" l="1"/>
  <c r="G19" i="8"/>
  <c r="H254" i="7"/>
  <c r="F254" i="7"/>
  <c r="J285" i="7" l="1"/>
  <c r="J247" i="7"/>
  <c r="J254" i="7"/>
  <c r="J306" i="7"/>
  <c r="H246" i="7"/>
  <c r="H140" i="7"/>
  <c r="J116" i="7"/>
  <c r="H189" i="7"/>
  <c r="H187" i="7"/>
  <c r="H185" i="7"/>
  <c r="F189" i="7"/>
  <c r="F187" i="7"/>
  <c r="F185" i="7"/>
  <c r="H219" i="7"/>
  <c r="F219" i="7"/>
  <c r="G201" i="7"/>
  <c r="F201" i="7"/>
  <c r="H181" i="7"/>
  <c r="F181" i="7"/>
  <c r="F180" i="7" s="1"/>
  <c r="H175" i="7"/>
  <c r="J175" i="7" s="1"/>
  <c r="H171" i="7"/>
  <c r="F171" i="7"/>
  <c r="J187" i="7" l="1"/>
  <c r="J185" i="7"/>
  <c r="J171" i="7"/>
  <c r="J219" i="7"/>
  <c r="H180" i="7"/>
  <c r="J180" i="7" s="1"/>
  <c r="J181" i="7"/>
  <c r="J211" i="7"/>
  <c r="J189" i="7"/>
  <c r="F184" i="7"/>
  <c r="H184" i="7"/>
  <c r="F371" i="7"/>
  <c r="F370" i="7" s="1"/>
  <c r="F369" i="7" s="1"/>
  <c r="F368" i="7" s="1"/>
  <c r="G371" i="7"/>
  <c r="G370" i="7" s="1"/>
  <c r="G369" i="7" s="1"/>
  <c r="G368" i="7" s="1"/>
  <c r="H371" i="7"/>
  <c r="F366" i="7"/>
  <c r="F365" i="7" s="1"/>
  <c r="F364" i="7" s="1"/>
  <c r="F363" i="7" s="1"/>
  <c r="G366" i="7"/>
  <c r="G365" i="7" s="1"/>
  <c r="G364" i="7" s="1"/>
  <c r="G363" i="7" s="1"/>
  <c r="H366" i="7"/>
  <c r="F360" i="7"/>
  <c r="G360" i="7"/>
  <c r="H360" i="7"/>
  <c r="F357" i="7"/>
  <c r="G357" i="7"/>
  <c r="H357" i="7"/>
  <c r="F354" i="7"/>
  <c r="G354" i="7"/>
  <c r="H354" i="7"/>
  <c r="F352" i="7"/>
  <c r="G352" i="7"/>
  <c r="H352" i="7"/>
  <c r="J352" i="7" s="1"/>
  <c r="F350" i="7"/>
  <c r="G350" i="7"/>
  <c r="H350" i="7"/>
  <c r="F345" i="7"/>
  <c r="F344" i="7" s="1"/>
  <c r="F343" i="7" s="1"/>
  <c r="F342" i="7" s="1"/>
  <c r="G345" i="7"/>
  <c r="G344" i="7" s="1"/>
  <c r="G343" i="7" s="1"/>
  <c r="G342" i="7" s="1"/>
  <c r="H345" i="7"/>
  <c r="F340" i="7"/>
  <c r="G340" i="7"/>
  <c r="H340" i="7"/>
  <c r="F338" i="7"/>
  <c r="G338" i="7"/>
  <c r="H338" i="7"/>
  <c r="J338" i="7" s="1"/>
  <c r="F331" i="7"/>
  <c r="F330" i="7" s="1"/>
  <c r="G332" i="7"/>
  <c r="G331" i="7" s="1"/>
  <c r="G330" i="7" s="1"/>
  <c r="H331" i="7"/>
  <c r="F325" i="7"/>
  <c r="F324" i="7" s="1"/>
  <c r="F323" i="7" s="1"/>
  <c r="F322" i="7" s="1"/>
  <c r="G326" i="7"/>
  <c r="G325" i="7" s="1"/>
  <c r="G324" i="7" s="1"/>
  <c r="G323" i="7" s="1"/>
  <c r="G322" i="7" s="1"/>
  <c r="H325" i="7"/>
  <c r="F317" i="7"/>
  <c r="G318" i="7"/>
  <c r="G317" i="7" s="1"/>
  <c r="H317" i="7"/>
  <c r="G311" i="7"/>
  <c r="G309" i="7"/>
  <c r="G306" i="7"/>
  <c r="F298" i="7"/>
  <c r="G299" i="7"/>
  <c r="G298" i="7" s="1"/>
  <c r="G295" i="7"/>
  <c r="G292" i="7"/>
  <c r="G290" i="7"/>
  <c r="F282" i="7"/>
  <c r="F281" i="7" s="1"/>
  <c r="F280" i="7" s="1"/>
  <c r="G282" i="7"/>
  <c r="G281" i="7" s="1"/>
  <c r="G280" i="7" s="1"/>
  <c r="H282" i="7"/>
  <c r="F278" i="7"/>
  <c r="G278" i="7"/>
  <c r="H278" i="7"/>
  <c r="J278" i="7" s="1"/>
  <c r="F275" i="7"/>
  <c r="G275" i="7"/>
  <c r="H275" i="7"/>
  <c r="F273" i="7"/>
  <c r="G273" i="7"/>
  <c r="H273" i="7"/>
  <c r="F267" i="7"/>
  <c r="F266" i="7" s="1"/>
  <c r="G268" i="7"/>
  <c r="G267" i="7" s="1"/>
  <c r="G266" i="7" s="1"/>
  <c r="H268" i="7"/>
  <c r="G264" i="7"/>
  <c r="J264" i="7"/>
  <c r="G261" i="7"/>
  <c r="H261" i="7"/>
  <c r="J261" i="7" s="1"/>
  <c r="H259" i="7"/>
  <c r="J259" i="7" s="1"/>
  <c r="E371" i="7"/>
  <c r="E370" i="7" s="1"/>
  <c r="E366" i="7"/>
  <c r="E365" i="7" s="1"/>
  <c r="E360" i="7"/>
  <c r="E357" i="7"/>
  <c r="E354" i="7"/>
  <c r="E352" i="7"/>
  <c r="E350" i="7"/>
  <c r="E345" i="7"/>
  <c r="E344" i="7" s="1"/>
  <c r="E340" i="7"/>
  <c r="E338" i="7"/>
  <c r="E332" i="7"/>
  <c r="E331" i="7" s="1"/>
  <c r="E325" i="7"/>
  <c r="E318" i="7"/>
  <c r="E317" i="7" s="1"/>
  <c r="E314" i="7"/>
  <c r="E311" i="7"/>
  <c r="E309" i="7"/>
  <c r="E298" i="7"/>
  <c r="E278" i="7"/>
  <c r="E282" i="7"/>
  <c r="E281" i="7" s="1"/>
  <c r="E275" i="7"/>
  <c r="E273" i="7"/>
  <c r="E268" i="7"/>
  <c r="E267" i="7" s="1"/>
  <c r="G259" i="7"/>
  <c r="E264" i="7"/>
  <c r="E261" i="7"/>
  <c r="E259" i="7"/>
  <c r="G252" i="7"/>
  <c r="F246" i="7"/>
  <c r="F245" i="7" s="1"/>
  <c r="G250" i="7"/>
  <c r="F242" i="7"/>
  <c r="F241" i="7" s="1"/>
  <c r="F240" i="7" s="1"/>
  <c r="G242" i="7"/>
  <c r="G241" i="7" s="1"/>
  <c r="G240" i="7" s="1"/>
  <c r="H242" i="7"/>
  <c r="E242" i="7"/>
  <c r="E241" i="7" s="1"/>
  <c r="E240" i="7" s="1"/>
  <c r="F238" i="7"/>
  <c r="G238" i="7"/>
  <c r="H238" i="7"/>
  <c r="E238" i="7"/>
  <c r="H237" i="7"/>
  <c r="F200" i="7"/>
  <c r="F199" i="7" s="1"/>
  <c r="F198" i="7" s="1"/>
  <c r="E206" i="7"/>
  <c r="E203" i="7"/>
  <c r="F195" i="7"/>
  <c r="F194" i="7" s="1"/>
  <c r="F193" i="7" s="1"/>
  <c r="G195" i="7"/>
  <c r="G194" i="7" s="1"/>
  <c r="G193" i="7" s="1"/>
  <c r="G192" i="7" s="1"/>
  <c r="H195" i="7"/>
  <c r="E196" i="7"/>
  <c r="E195" i="7" s="1"/>
  <c r="G182" i="7"/>
  <c r="G181" i="7" s="1"/>
  <c r="E182" i="7"/>
  <c r="E181" i="7" s="1"/>
  <c r="E180" i="7" s="1"/>
  <c r="G173" i="7"/>
  <c r="G171" i="7" s="1"/>
  <c r="G170" i="7" s="1"/>
  <c r="G169" i="7" s="1"/>
  <c r="G168" i="7" s="1"/>
  <c r="H170" i="7"/>
  <c r="E173" i="7"/>
  <c r="E171" i="7" s="1"/>
  <c r="E170" i="7" s="1"/>
  <c r="F166" i="7"/>
  <c r="G166" i="7"/>
  <c r="H166" i="7"/>
  <c r="F164" i="7"/>
  <c r="G164" i="7"/>
  <c r="H164" i="7"/>
  <c r="G147" i="7"/>
  <c r="F144" i="7"/>
  <c r="J143" i="7" s="1"/>
  <c r="G145" i="7"/>
  <c r="E166" i="7"/>
  <c r="E164" i="7"/>
  <c r="J317" i="7" l="1"/>
  <c r="E163" i="7"/>
  <c r="E162" i="7" s="1"/>
  <c r="E272" i="7"/>
  <c r="E271" i="7" s="1"/>
  <c r="J340" i="7"/>
  <c r="J354" i="7"/>
  <c r="J275" i="7"/>
  <c r="J246" i="7"/>
  <c r="H241" i="7"/>
  <c r="J242" i="7"/>
  <c r="J198" i="7"/>
  <c r="H365" i="7"/>
  <c r="J366" i="7"/>
  <c r="J166" i="7"/>
  <c r="H236" i="7"/>
  <c r="J236" i="7" s="1"/>
  <c r="J273" i="7"/>
  <c r="H330" i="7"/>
  <c r="J330" i="7" s="1"/>
  <c r="J331" i="7"/>
  <c r="J350" i="7"/>
  <c r="J360" i="7"/>
  <c r="H194" i="7"/>
  <c r="J195" i="7"/>
  <c r="E237" i="7"/>
  <c r="I237" i="7" s="1"/>
  <c r="J238" i="7"/>
  <c r="H370" i="7"/>
  <c r="J371" i="7"/>
  <c r="H298" i="7"/>
  <c r="J298" i="7" s="1"/>
  <c r="J299" i="7"/>
  <c r="J145" i="7"/>
  <c r="J164" i="7"/>
  <c r="H169" i="7"/>
  <c r="H267" i="7"/>
  <c r="J268" i="7"/>
  <c r="H281" i="7"/>
  <c r="I281" i="7" s="1"/>
  <c r="J282" i="7"/>
  <c r="J325" i="7"/>
  <c r="H344" i="7"/>
  <c r="I344" i="7" s="1"/>
  <c r="J345" i="7"/>
  <c r="J357" i="7"/>
  <c r="J184" i="7"/>
  <c r="F337" i="7"/>
  <c r="F336" i="7" s="1"/>
  <c r="F335" i="7" s="1"/>
  <c r="F272" i="7"/>
  <c r="F271" i="7" s="1"/>
  <c r="F270" i="7" s="1"/>
  <c r="G163" i="7"/>
  <c r="G162" i="7" s="1"/>
  <c r="H258" i="7"/>
  <c r="E337" i="7"/>
  <c r="E336" i="7" s="1"/>
  <c r="H349" i="7"/>
  <c r="E258" i="7"/>
  <c r="E257" i="7" s="1"/>
  <c r="F163" i="7"/>
  <c r="F162" i="7" s="1"/>
  <c r="E201" i="7"/>
  <c r="E349" i="7"/>
  <c r="F356" i="7"/>
  <c r="H201" i="7"/>
  <c r="E356" i="7"/>
  <c r="F258" i="7"/>
  <c r="F257" i="7" s="1"/>
  <c r="F256" i="7" s="1"/>
  <c r="F288" i="7"/>
  <c r="F284" i="7" s="1"/>
  <c r="E308" i="7"/>
  <c r="E307" i="7" s="1"/>
  <c r="F362" i="7"/>
  <c r="G362" i="7"/>
  <c r="H356" i="7"/>
  <c r="G356" i="7"/>
  <c r="F349" i="7"/>
  <c r="G349" i="7"/>
  <c r="H337" i="7"/>
  <c r="G337" i="7"/>
  <c r="G336" i="7" s="1"/>
  <c r="G335" i="7" s="1"/>
  <c r="G308" i="7"/>
  <c r="G307" i="7" s="1"/>
  <c r="G289" i="7"/>
  <c r="G288" i="7" s="1"/>
  <c r="G285" i="7" s="1"/>
  <c r="G284" i="7" s="1"/>
  <c r="H272" i="7"/>
  <c r="G272" i="7"/>
  <c r="G271" i="7" s="1"/>
  <c r="G270" i="7" s="1"/>
  <c r="G258" i="7"/>
  <c r="G257" i="7" s="1"/>
  <c r="G256" i="7" s="1"/>
  <c r="H245" i="7"/>
  <c r="J245" i="7" s="1"/>
  <c r="G247" i="7"/>
  <c r="G246" i="7" s="1"/>
  <c r="G245" i="7" s="1"/>
  <c r="G200" i="7"/>
  <c r="G199" i="7" s="1"/>
  <c r="G198" i="7" s="1"/>
  <c r="H163" i="7"/>
  <c r="H144" i="7"/>
  <c r="J144" i="7" s="1"/>
  <c r="G144" i="7"/>
  <c r="G143" i="7" s="1"/>
  <c r="F160" i="7"/>
  <c r="G160" i="7"/>
  <c r="H160" i="7"/>
  <c r="F157" i="7"/>
  <c r="G157" i="7"/>
  <c r="H157" i="7"/>
  <c r="F153" i="7"/>
  <c r="G153" i="7"/>
  <c r="H153" i="7"/>
  <c r="E160" i="7"/>
  <c r="E157" i="7"/>
  <c r="E153" i="7"/>
  <c r="F140" i="7"/>
  <c r="J140" i="7" s="1"/>
  <c r="G141" i="7"/>
  <c r="G140" i="7" s="1"/>
  <c r="F137" i="7"/>
  <c r="G137" i="7"/>
  <c r="H137" i="7"/>
  <c r="G135" i="7"/>
  <c r="G132" i="7"/>
  <c r="G128" i="7"/>
  <c r="G125" i="7"/>
  <c r="G123" i="7"/>
  <c r="E147" i="7"/>
  <c r="I147" i="7" s="1"/>
  <c r="E141" i="7"/>
  <c r="E140" i="7" s="1"/>
  <c r="E137" i="7"/>
  <c r="I132" i="7"/>
  <c r="I125" i="7"/>
  <c r="I123" i="7"/>
  <c r="G119" i="7"/>
  <c r="G113" i="7"/>
  <c r="G112" i="7" s="1"/>
  <c r="H113" i="7"/>
  <c r="G106" i="7"/>
  <c r="H106" i="7"/>
  <c r="J106" i="7" s="1"/>
  <c r="G96" i="7"/>
  <c r="H96" i="7"/>
  <c r="J96" i="7" s="1"/>
  <c r="G89" i="7"/>
  <c r="H89" i="7"/>
  <c r="J89" i="7" s="1"/>
  <c r="G84" i="7"/>
  <c r="J84" i="7"/>
  <c r="F78" i="7"/>
  <c r="F77" i="7" s="1"/>
  <c r="G78" i="7"/>
  <c r="G77" i="7" s="1"/>
  <c r="H78" i="7"/>
  <c r="F71" i="7"/>
  <c r="G71" i="7"/>
  <c r="H71" i="7"/>
  <c r="G61" i="7"/>
  <c r="G54" i="7"/>
  <c r="J54" i="7"/>
  <c r="F49" i="7"/>
  <c r="G49" i="7"/>
  <c r="H49" i="7"/>
  <c r="E113" i="7"/>
  <c r="E112" i="7" s="1"/>
  <c r="E106" i="7"/>
  <c r="E96" i="7"/>
  <c r="E89" i="7"/>
  <c r="E84" i="7"/>
  <c r="E78" i="7"/>
  <c r="E77" i="7" s="1"/>
  <c r="E71" i="7"/>
  <c r="E61" i="7"/>
  <c r="E49" i="7"/>
  <c r="F36" i="7"/>
  <c r="G37" i="7"/>
  <c r="G36" i="7" s="1"/>
  <c r="H37" i="7"/>
  <c r="G34" i="7"/>
  <c r="H34" i="7"/>
  <c r="G32" i="7"/>
  <c r="H32" i="7"/>
  <c r="G30" i="7"/>
  <c r="G26" i="7" s="1"/>
  <c r="G25" i="7" s="1"/>
  <c r="G24" i="7" s="1"/>
  <c r="G23" i="7" s="1"/>
  <c r="J30" i="7"/>
  <c r="F21" i="7"/>
  <c r="G22" i="7"/>
  <c r="G21" i="7" s="1"/>
  <c r="J22" i="7"/>
  <c r="G19" i="7"/>
  <c r="G15" i="7"/>
  <c r="H15" i="7"/>
  <c r="J15" i="7" s="1"/>
  <c r="E37" i="7"/>
  <c r="E36" i="7" s="1"/>
  <c r="E34" i="7"/>
  <c r="E32" i="7"/>
  <c r="E21" i="7"/>
  <c r="E19" i="7"/>
  <c r="E15" i="7"/>
  <c r="I16" i="7"/>
  <c r="I18" i="7"/>
  <c r="I20" i="7"/>
  <c r="I31" i="7"/>
  <c r="I33" i="7"/>
  <c r="I35" i="7"/>
  <c r="I50" i="7"/>
  <c r="I51" i="7"/>
  <c r="I52" i="7"/>
  <c r="I53" i="7"/>
  <c r="I55" i="7"/>
  <c r="I56" i="7"/>
  <c r="I57" i="7"/>
  <c r="I58" i="7"/>
  <c r="I59" i="7"/>
  <c r="I60" i="7"/>
  <c r="I62" i="7"/>
  <c r="I63" i="7"/>
  <c r="I64" i="7"/>
  <c r="I65" i="7"/>
  <c r="I66" i="7"/>
  <c r="I67" i="7"/>
  <c r="I68" i="7"/>
  <c r="I69" i="7"/>
  <c r="I70" i="7"/>
  <c r="I72" i="7"/>
  <c r="I73" i="7"/>
  <c r="I74" i="7"/>
  <c r="I75" i="7"/>
  <c r="I76" i="7"/>
  <c r="I79" i="7"/>
  <c r="I80" i="7"/>
  <c r="I85" i="7"/>
  <c r="I86" i="7"/>
  <c r="I87" i="7"/>
  <c r="I88" i="7"/>
  <c r="I90" i="7"/>
  <c r="I91" i="7"/>
  <c r="I92" i="7"/>
  <c r="I93" i="7"/>
  <c r="I94" i="7"/>
  <c r="I95" i="7"/>
  <c r="I97" i="7"/>
  <c r="I98" i="7"/>
  <c r="I99" i="7"/>
  <c r="I100" i="7"/>
  <c r="I101" i="7"/>
  <c r="I102" i="7"/>
  <c r="I103" i="7"/>
  <c r="I104" i="7"/>
  <c r="I105" i="7"/>
  <c r="I107" i="7"/>
  <c r="I108" i="7"/>
  <c r="I109" i="7"/>
  <c r="I110" i="7"/>
  <c r="I111" i="7"/>
  <c r="I114" i="7"/>
  <c r="I115" i="7"/>
  <c r="I120" i="7"/>
  <c r="I121" i="7"/>
  <c r="I122" i="7"/>
  <c r="I124" i="7"/>
  <c r="I126" i="7"/>
  <c r="I129" i="7"/>
  <c r="I130" i="7"/>
  <c r="I131" i="7"/>
  <c r="I133" i="7"/>
  <c r="I134" i="7"/>
  <c r="I136" i="7"/>
  <c r="I138" i="7"/>
  <c r="I142" i="7"/>
  <c r="I146" i="7"/>
  <c r="I148" i="7"/>
  <c r="I154" i="7"/>
  <c r="I155" i="7"/>
  <c r="I156" i="7"/>
  <c r="I158" i="7"/>
  <c r="I159" i="7"/>
  <c r="I161" i="7"/>
  <c r="I164" i="7"/>
  <c r="I165" i="7"/>
  <c r="I166" i="7"/>
  <c r="I167" i="7"/>
  <c r="I171" i="7"/>
  <c r="I173" i="7"/>
  <c r="I174" i="7"/>
  <c r="I181" i="7"/>
  <c r="I182" i="7"/>
  <c r="I183" i="7"/>
  <c r="I195" i="7"/>
  <c r="I196" i="7"/>
  <c r="I197" i="7"/>
  <c r="I203" i="7"/>
  <c r="I204" i="7"/>
  <c r="I205" i="7"/>
  <c r="I206" i="7"/>
  <c r="I207" i="7"/>
  <c r="I218" i="7"/>
  <c r="I229" i="7"/>
  <c r="I233" i="7"/>
  <c r="I238" i="7"/>
  <c r="I239" i="7"/>
  <c r="I241" i="7"/>
  <c r="I242" i="7"/>
  <c r="I243" i="7"/>
  <c r="I250" i="7"/>
  <c r="I251" i="7"/>
  <c r="I252" i="7"/>
  <c r="I253" i="7"/>
  <c r="I259" i="7"/>
  <c r="I260" i="7"/>
  <c r="I261" i="7"/>
  <c r="I262" i="7"/>
  <c r="I263" i="7"/>
  <c r="I264" i="7"/>
  <c r="I265" i="7"/>
  <c r="I268" i="7"/>
  <c r="I269" i="7"/>
  <c r="I273" i="7"/>
  <c r="I274" i="7"/>
  <c r="I275" i="7"/>
  <c r="I276" i="7"/>
  <c r="I277" i="7"/>
  <c r="I278" i="7"/>
  <c r="I279" i="7"/>
  <c r="I282" i="7"/>
  <c r="I283" i="7"/>
  <c r="I290" i="7"/>
  <c r="I291" i="7"/>
  <c r="I292" i="7"/>
  <c r="I293" i="7"/>
  <c r="I294" i="7"/>
  <c r="I295" i="7"/>
  <c r="I296" i="7"/>
  <c r="I299" i="7"/>
  <c r="I300" i="7"/>
  <c r="I309" i="7"/>
  <c r="I310" i="7"/>
  <c r="I311" i="7"/>
  <c r="I312" i="7"/>
  <c r="I313" i="7"/>
  <c r="I314" i="7"/>
  <c r="I315" i="7"/>
  <c r="I317" i="7"/>
  <c r="I318" i="7"/>
  <c r="I319" i="7"/>
  <c r="I325" i="7"/>
  <c r="I326" i="7"/>
  <c r="I327" i="7"/>
  <c r="I331" i="7"/>
  <c r="I332" i="7"/>
  <c r="I333" i="7"/>
  <c r="I338" i="7"/>
  <c r="I339" i="7"/>
  <c r="I340" i="7"/>
  <c r="I341" i="7"/>
  <c r="I345" i="7"/>
  <c r="I346" i="7"/>
  <c r="I350" i="7"/>
  <c r="I351" i="7"/>
  <c r="I352" i="7"/>
  <c r="I353" i="7"/>
  <c r="I354" i="7"/>
  <c r="I355" i="7"/>
  <c r="I357" i="7"/>
  <c r="I358" i="7"/>
  <c r="I359" i="7"/>
  <c r="I360" i="7"/>
  <c r="I361" i="7"/>
  <c r="I365" i="7"/>
  <c r="I366" i="7"/>
  <c r="I367" i="7"/>
  <c r="I371" i="7"/>
  <c r="I372" i="7"/>
  <c r="E369" i="7"/>
  <c r="E364" i="7"/>
  <c r="E363" i="7" s="1"/>
  <c r="E343" i="7"/>
  <c r="E306" i="7"/>
  <c r="E280" i="7"/>
  <c r="J337" i="7" l="1"/>
  <c r="J78" i="7"/>
  <c r="E348" i="7"/>
  <c r="H29" i="7"/>
  <c r="I160" i="7"/>
  <c r="F29" i="7"/>
  <c r="F28" i="7" s="1"/>
  <c r="F27" i="7" s="1"/>
  <c r="G29" i="7"/>
  <c r="G28" i="7" s="1"/>
  <c r="G27" i="7" s="1"/>
  <c r="E29" i="7"/>
  <c r="E28" i="7" s="1"/>
  <c r="E27" i="7" s="1"/>
  <c r="I157" i="7"/>
  <c r="J160" i="7"/>
  <c r="J349" i="7"/>
  <c r="I298" i="7"/>
  <c r="H271" i="7"/>
  <c r="J272" i="7"/>
  <c r="I288" i="7"/>
  <c r="J289" i="7"/>
  <c r="H257" i="7"/>
  <c r="J258" i="7"/>
  <c r="H200" i="7"/>
  <c r="J201" i="7"/>
  <c r="H369" i="7"/>
  <c r="J370" i="7"/>
  <c r="H193" i="7"/>
  <c r="J194" i="7"/>
  <c r="I370" i="7"/>
  <c r="J19" i="7"/>
  <c r="J34" i="7"/>
  <c r="J49" i="7"/>
  <c r="J71" i="7"/>
  <c r="J157" i="7"/>
  <c r="H162" i="7"/>
  <c r="J162" i="7" s="1"/>
  <c r="J163" i="7"/>
  <c r="H280" i="7"/>
  <c r="J280" i="7" s="1"/>
  <c r="J281" i="7"/>
  <c r="H266" i="7"/>
  <c r="J266" i="7" s="1"/>
  <c r="J267" i="7"/>
  <c r="H36" i="7"/>
  <c r="J36" i="7" s="1"/>
  <c r="J37" i="7"/>
  <c r="H112" i="7"/>
  <c r="J112" i="7" s="1"/>
  <c r="J113" i="7"/>
  <c r="H348" i="7"/>
  <c r="I348" i="7" s="1"/>
  <c r="J356" i="7"/>
  <c r="I356" i="7"/>
  <c r="I267" i="7"/>
  <c r="J32" i="7"/>
  <c r="J61" i="7"/>
  <c r="J137" i="7"/>
  <c r="I153" i="7"/>
  <c r="J153" i="7"/>
  <c r="J307" i="7"/>
  <c r="J308" i="7"/>
  <c r="H343" i="7"/>
  <c r="J344" i="7"/>
  <c r="H168" i="7"/>
  <c r="J237" i="7"/>
  <c r="H364" i="7"/>
  <c r="I364" i="7" s="1"/>
  <c r="J365" i="7"/>
  <c r="H240" i="7"/>
  <c r="J240" i="7" s="1"/>
  <c r="J241" i="7"/>
  <c r="I349" i="7"/>
  <c r="I337" i="7"/>
  <c r="I308" i="7"/>
  <c r="G152" i="7"/>
  <c r="G151" i="7" s="1"/>
  <c r="G150" i="7" s="1"/>
  <c r="I289" i="7"/>
  <c r="F244" i="7"/>
  <c r="I272" i="7"/>
  <c r="I89" i="7"/>
  <c r="I163" i="7"/>
  <c r="G118" i="7"/>
  <c r="E152" i="7"/>
  <c r="E151" i="7" s="1"/>
  <c r="E150" i="7" s="1"/>
  <c r="F348" i="7"/>
  <c r="F347" i="7" s="1"/>
  <c r="F334" i="7" s="1"/>
  <c r="I201" i="7"/>
  <c r="F152" i="7"/>
  <c r="F151" i="7" s="1"/>
  <c r="F150" i="7" s="1"/>
  <c r="I258" i="7"/>
  <c r="I61" i="7"/>
  <c r="I84" i="7"/>
  <c r="I49" i="7"/>
  <c r="I32" i="7"/>
  <c r="E83" i="7"/>
  <c r="I119" i="7"/>
  <c r="I247" i="7"/>
  <c r="G127" i="7"/>
  <c r="I113" i="7"/>
  <c r="G14" i="7"/>
  <c r="G13" i="7" s="1"/>
  <c r="G12" i="7" s="1"/>
  <c r="G48" i="7"/>
  <c r="G47" i="7" s="1"/>
  <c r="G46" i="7" s="1"/>
  <c r="G83" i="7"/>
  <c r="G82" i="7" s="1"/>
  <c r="G81" i="7" s="1"/>
  <c r="I19" i="7"/>
  <c r="I137" i="7"/>
  <c r="E284" i="7"/>
  <c r="I71" i="7"/>
  <c r="I78" i="7"/>
  <c r="I106" i="7"/>
  <c r="G348" i="7"/>
  <c r="G347" i="7" s="1"/>
  <c r="G334" i="7" s="1"/>
  <c r="G244" i="7"/>
  <c r="H152" i="7"/>
  <c r="I140" i="7"/>
  <c r="J127" i="7"/>
  <c r="I128" i="7"/>
  <c r="E144" i="7"/>
  <c r="I145" i="7"/>
  <c r="I141" i="7"/>
  <c r="I135" i="7"/>
  <c r="I112" i="7"/>
  <c r="H83" i="7"/>
  <c r="F83" i="7"/>
  <c r="F82" i="7" s="1"/>
  <c r="F81" i="7" s="1"/>
  <c r="I96" i="7"/>
  <c r="H77" i="7"/>
  <c r="J77" i="7" s="1"/>
  <c r="F48" i="7"/>
  <c r="F47" i="7" s="1"/>
  <c r="F46" i="7" s="1"/>
  <c r="H48" i="7"/>
  <c r="E48" i="7"/>
  <c r="I54" i="7"/>
  <c r="I34" i="7"/>
  <c r="I22" i="7"/>
  <c r="H21" i="7"/>
  <c r="J21" i="7" s="1"/>
  <c r="I30" i="7"/>
  <c r="I271" i="7"/>
  <c r="I369" i="7"/>
  <c r="I306" i="7"/>
  <c r="E14" i="7"/>
  <c r="I15" i="7"/>
  <c r="I37" i="7"/>
  <c r="E270" i="7"/>
  <c r="F227" i="7"/>
  <c r="G228" i="7"/>
  <c r="G227" i="7" s="1"/>
  <c r="H228" i="7"/>
  <c r="J228" i="7" s="1"/>
  <c r="E228" i="7"/>
  <c r="E227" i="7" s="1"/>
  <c r="F231" i="7"/>
  <c r="F230" i="7" s="1"/>
  <c r="G232" i="7"/>
  <c r="G231" i="7" s="1"/>
  <c r="G230" i="7" s="1"/>
  <c r="J232" i="7"/>
  <c r="E231" i="7"/>
  <c r="G117" i="3"/>
  <c r="H118" i="3"/>
  <c r="H117" i="3" s="1"/>
  <c r="I118" i="3"/>
  <c r="F118" i="3"/>
  <c r="F117" i="3" s="1"/>
  <c r="J29" i="7" l="1"/>
  <c r="I36" i="7"/>
  <c r="H28" i="7"/>
  <c r="J28" i="7" s="1"/>
  <c r="I29" i="7"/>
  <c r="I280" i="7"/>
  <c r="I307" i="7"/>
  <c r="J118" i="7"/>
  <c r="J192" i="7"/>
  <c r="J193" i="7"/>
  <c r="H342" i="7"/>
  <c r="J342" i="7" s="1"/>
  <c r="J343" i="7"/>
  <c r="H199" i="7"/>
  <c r="J199" i="7" s="1"/>
  <c r="J200" i="7"/>
  <c r="J284" i="7"/>
  <c r="J288" i="7"/>
  <c r="H47" i="7"/>
  <c r="J48" i="7"/>
  <c r="K118" i="3"/>
  <c r="J118" i="3"/>
  <c r="J14" i="7"/>
  <c r="H82" i="7"/>
  <c r="J83" i="7"/>
  <c r="H347" i="7"/>
  <c r="J347" i="7" s="1"/>
  <c r="J348" i="7"/>
  <c r="H368" i="7"/>
  <c r="J368" i="7" s="1"/>
  <c r="J369" i="7"/>
  <c r="H151" i="7"/>
  <c r="J152" i="7"/>
  <c r="H363" i="7"/>
  <c r="J364" i="7"/>
  <c r="I77" i="7"/>
  <c r="I343" i="7"/>
  <c r="H256" i="7"/>
  <c r="J257" i="7"/>
  <c r="H270" i="7"/>
  <c r="J270" i="7" s="1"/>
  <c r="J271" i="7"/>
  <c r="G117" i="7"/>
  <c r="I118" i="7"/>
  <c r="E117" i="7"/>
  <c r="I152" i="7"/>
  <c r="I21" i="7"/>
  <c r="J13" i="7"/>
  <c r="I14" i="7"/>
  <c r="I151" i="7"/>
  <c r="I127" i="7"/>
  <c r="H117" i="7"/>
  <c r="I144" i="7"/>
  <c r="I83" i="7"/>
  <c r="I48" i="7"/>
  <c r="H231" i="7"/>
  <c r="J231" i="7" s="1"/>
  <c r="I232" i="7"/>
  <c r="H227" i="7"/>
  <c r="J227" i="7" s="1"/>
  <c r="I228" i="7"/>
  <c r="J83" i="3"/>
  <c r="G82" i="3"/>
  <c r="H82" i="3"/>
  <c r="I82" i="3"/>
  <c r="F82" i="3"/>
  <c r="J82" i="3" s="1"/>
  <c r="J62" i="3"/>
  <c r="I28" i="7" l="1"/>
  <c r="H27" i="7"/>
  <c r="I27" i="7" s="1"/>
  <c r="J117" i="7"/>
  <c r="J363" i="7"/>
  <c r="H362" i="7"/>
  <c r="J362" i="7" s="1"/>
  <c r="H81" i="7"/>
  <c r="J81" i="7" s="1"/>
  <c r="J82" i="7"/>
  <c r="K117" i="3"/>
  <c r="J117" i="3"/>
  <c r="K82" i="3"/>
  <c r="I363" i="7"/>
  <c r="J256" i="7"/>
  <c r="J244" i="7"/>
  <c r="I270" i="7"/>
  <c r="H150" i="7"/>
  <c r="J150" i="7" s="1"/>
  <c r="J151" i="7"/>
  <c r="H46" i="7"/>
  <c r="J46" i="7" s="1"/>
  <c r="J47" i="7"/>
  <c r="J12" i="7"/>
  <c r="I227" i="7"/>
  <c r="H230" i="7"/>
  <c r="J230" i="7" s="1"/>
  <c r="I231" i="7"/>
  <c r="I117" i="7"/>
  <c r="J27" i="7" l="1"/>
  <c r="I150" i="7"/>
  <c r="E82" i="7"/>
  <c r="E81" i="7" s="1"/>
  <c r="E169" i="7"/>
  <c r="G116" i="7"/>
  <c r="G45" i="7" s="1"/>
  <c r="E179" i="7"/>
  <c r="E178" i="7" s="1"/>
  <c r="F179" i="7"/>
  <c r="F178" i="7" s="1"/>
  <c r="G180" i="7"/>
  <c r="G179" i="7" s="1"/>
  <c r="G178" i="7" s="1"/>
  <c r="E194" i="7"/>
  <c r="E193" i="7" s="1"/>
  <c r="E192" i="7" s="1"/>
  <c r="E200" i="7"/>
  <c r="E199" i="7" s="1"/>
  <c r="E198" i="7" s="1"/>
  <c r="E210" i="7"/>
  <c r="E209" i="7" s="1"/>
  <c r="F210" i="7"/>
  <c r="F209" i="7" s="1"/>
  <c r="G210" i="7"/>
  <c r="G209" i="7" s="1"/>
  <c r="G208" i="7" s="1"/>
  <c r="H210" i="7"/>
  <c r="E226" i="7"/>
  <c r="F226" i="7"/>
  <c r="G226" i="7"/>
  <c r="H226" i="7"/>
  <c r="E230" i="7"/>
  <c r="I230" i="7" s="1"/>
  <c r="J226" i="7" l="1"/>
  <c r="J210" i="7"/>
  <c r="G44" i="7"/>
  <c r="G43" i="7" s="1"/>
  <c r="G42" i="7" s="1"/>
  <c r="G41" i="7" s="1"/>
  <c r="G40" i="7" s="1"/>
  <c r="G39" i="7" s="1"/>
  <c r="I82" i="7"/>
  <c r="I226" i="7"/>
  <c r="I200" i="7"/>
  <c r="I194" i="7"/>
  <c r="I180" i="7"/>
  <c r="I170" i="7"/>
  <c r="F225" i="7"/>
  <c r="F224" i="7" s="1"/>
  <c r="E225" i="7"/>
  <c r="E224" i="7" s="1"/>
  <c r="G225" i="7"/>
  <c r="G224" i="7" s="1"/>
  <c r="H225" i="7"/>
  <c r="H209" i="7"/>
  <c r="H179" i="7"/>
  <c r="J51" i="3"/>
  <c r="J52" i="3"/>
  <c r="J53" i="3"/>
  <c r="J55" i="3"/>
  <c r="J57" i="3"/>
  <c r="J58" i="3"/>
  <c r="J61" i="3"/>
  <c r="J63" i="3"/>
  <c r="J64" i="3"/>
  <c r="J66" i="3"/>
  <c r="J67" i="3"/>
  <c r="J68" i="3"/>
  <c r="J69" i="3"/>
  <c r="J70" i="3"/>
  <c r="J71" i="3"/>
  <c r="J73" i="3"/>
  <c r="J74" i="3"/>
  <c r="J75" i="3"/>
  <c r="J76" i="3"/>
  <c r="J77" i="3"/>
  <c r="J78" i="3"/>
  <c r="J79" i="3"/>
  <c r="J80" i="3"/>
  <c r="J81" i="3"/>
  <c r="J85" i="3"/>
  <c r="J86" i="3"/>
  <c r="J87" i="3"/>
  <c r="J88" i="3"/>
  <c r="J89" i="3"/>
  <c r="J90" i="3"/>
  <c r="J91" i="3"/>
  <c r="J94" i="3"/>
  <c r="J95" i="3"/>
  <c r="J96" i="3"/>
  <c r="J97" i="3"/>
  <c r="J101" i="3"/>
  <c r="J105" i="3"/>
  <c r="J109" i="3"/>
  <c r="J110" i="3"/>
  <c r="J111" i="3"/>
  <c r="J112" i="3"/>
  <c r="J113" i="3"/>
  <c r="J114" i="3"/>
  <c r="J116" i="3"/>
  <c r="H115" i="3"/>
  <c r="I115" i="3"/>
  <c r="K115" i="3" s="1"/>
  <c r="F115" i="3"/>
  <c r="G107" i="3"/>
  <c r="G106" i="3" s="1"/>
  <c r="H108" i="3"/>
  <c r="H107" i="3" s="1"/>
  <c r="K108" i="3"/>
  <c r="F108" i="3"/>
  <c r="G102" i="3"/>
  <c r="H103" i="3"/>
  <c r="H102" i="3" s="1"/>
  <c r="I102" i="3"/>
  <c r="F102" i="3"/>
  <c r="G98" i="3"/>
  <c r="H99" i="3"/>
  <c r="H98" i="3" s="1"/>
  <c r="I98" i="3"/>
  <c r="F98" i="3"/>
  <c r="H93" i="3"/>
  <c r="I93" i="3"/>
  <c r="F93" i="3"/>
  <c r="F92" i="3" s="1"/>
  <c r="G92" i="3"/>
  <c r="H92" i="3"/>
  <c r="H84" i="3"/>
  <c r="I84" i="3"/>
  <c r="K84" i="3" s="1"/>
  <c r="F84" i="3"/>
  <c r="H72" i="3"/>
  <c r="I72" i="3"/>
  <c r="K72" i="3" s="1"/>
  <c r="F72" i="3"/>
  <c r="H65" i="3"/>
  <c r="H59" i="3" s="1"/>
  <c r="I65" i="3"/>
  <c r="K65" i="3" s="1"/>
  <c r="F65" i="3"/>
  <c r="H60" i="3"/>
  <c r="I60" i="3"/>
  <c r="K60" i="3" s="1"/>
  <c r="F60" i="3"/>
  <c r="G59" i="3"/>
  <c r="H56" i="3"/>
  <c r="I56" i="3"/>
  <c r="K56" i="3" s="1"/>
  <c r="H54" i="3"/>
  <c r="I54" i="3"/>
  <c r="K54" i="3" s="1"/>
  <c r="H50" i="3"/>
  <c r="I50" i="3"/>
  <c r="K50" i="3" s="1"/>
  <c r="F56" i="3"/>
  <c r="F54" i="3"/>
  <c r="F50" i="3"/>
  <c r="H16" i="3"/>
  <c r="I16" i="3"/>
  <c r="G14" i="3"/>
  <c r="G13" i="3" s="1"/>
  <c r="H14" i="3"/>
  <c r="I14" i="3"/>
  <c r="F14" i="3"/>
  <c r="F13" i="3" s="1"/>
  <c r="F16" i="3"/>
  <c r="H23" i="3"/>
  <c r="H22" i="3" s="1"/>
  <c r="I23" i="3"/>
  <c r="F23" i="3"/>
  <c r="F22" i="3" s="1"/>
  <c r="G25" i="3"/>
  <c r="H26" i="3"/>
  <c r="H25" i="3" s="1"/>
  <c r="I26" i="3"/>
  <c r="F26" i="3"/>
  <c r="F25" i="3" s="1"/>
  <c r="H31" i="3"/>
  <c r="I31" i="3"/>
  <c r="H29" i="3"/>
  <c r="I29" i="3"/>
  <c r="F29" i="3"/>
  <c r="F31" i="3"/>
  <c r="G34" i="3"/>
  <c r="H35" i="3"/>
  <c r="H34" i="3" s="1"/>
  <c r="I35" i="3"/>
  <c r="F35" i="3"/>
  <c r="F34" i="3" s="1"/>
  <c r="H39" i="3"/>
  <c r="I39" i="3"/>
  <c r="F40" i="3"/>
  <c r="K98" i="3" l="1"/>
  <c r="K102" i="3"/>
  <c r="K39" i="3"/>
  <c r="K29" i="3"/>
  <c r="J29" i="3"/>
  <c r="J225" i="7"/>
  <c r="I34" i="3"/>
  <c r="K35" i="3"/>
  <c r="J35" i="3"/>
  <c r="K26" i="3"/>
  <c r="J26" i="3"/>
  <c r="K16" i="3"/>
  <c r="J16" i="3"/>
  <c r="I92" i="3"/>
  <c r="K92" i="3" s="1"/>
  <c r="K93" i="3"/>
  <c r="J208" i="7"/>
  <c r="J209" i="7"/>
  <c r="K23" i="3"/>
  <c r="J23" i="3"/>
  <c r="F38" i="3"/>
  <c r="J38" i="3" s="1"/>
  <c r="J40" i="3"/>
  <c r="K31" i="3"/>
  <c r="J31" i="3"/>
  <c r="K14" i="3"/>
  <c r="J14" i="3"/>
  <c r="I13" i="3"/>
  <c r="H178" i="7"/>
  <c r="J178" i="7" s="1"/>
  <c r="J179" i="7"/>
  <c r="I107" i="3"/>
  <c r="J102" i="3"/>
  <c r="I59" i="3"/>
  <c r="K59" i="3" s="1"/>
  <c r="F107" i="3"/>
  <c r="F106" i="3" s="1"/>
  <c r="F59" i="3"/>
  <c r="H106" i="3"/>
  <c r="I193" i="7"/>
  <c r="I199" i="7"/>
  <c r="I169" i="7"/>
  <c r="I209" i="7"/>
  <c r="I179" i="7"/>
  <c r="I225" i="7"/>
  <c r="I81" i="7"/>
  <c r="H49" i="3"/>
  <c r="H48" i="3" s="1"/>
  <c r="H13" i="3"/>
  <c r="F49" i="3"/>
  <c r="J115" i="3"/>
  <c r="I28" i="3"/>
  <c r="J93" i="3"/>
  <c r="J84" i="3"/>
  <c r="J54" i="3"/>
  <c r="J50" i="3"/>
  <c r="G28" i="3"/>
  <c r="J108" i="3"/>
  <c r="J103" i="3"/>
  <c r="J98" i="3"/>
  <c r="J72" i="3"/>
  <c r="I25" i="3"/>
  <c r="I22" i="3"/>
  <c r="J99" i="3"/>
  <c r="J65" i="3"/>
  <c r="J60" i="3"/>
  <c r="J56" i="3"/>
  <c r="H224" i="7"/>
  <c r="J224" i="7" s="1"/>
  <c r="G49" i="3"/>
  <c r="G48" i="3" s="1"/>
  <c r="G47" i="3" s="1"/>
  <c r="I49" i="3"/>
  <c r="F28" i="3"/>
  <c r="F12" i="3" s="1"/>
  <c r="F39" i="3"/>
  <c r="J39" i="3" s="1"/>
  <c r="H28" i="3"/>
  <c r="K49" i="3" l="1"/>
  <c r="J92" i="3"/>
  <c r="I12" i="3"/>
  <c r="K13" i="3"/>
  <c r="J13" i="3"/>
  <c r="K34" i="3"/>
  <c r="J34" i="3"/>
  <c r="K25" i="3"/>
  <c r="J25" i="3"/>
  <c r="K106" i="3"/>
  <c r="K107" i="3"/>
  <c r="K22" i="3"/>
  <c r="J22" i="3"/>
  <c r="K28" i="3"/>
  <c r="J28" i="3"/>
  <c r="H47" i="3"/>
  <c r="J59" i="3"/>
  <c r="F48" i="3"/>
  <c r="I192" i="7"/>
  <c r="I224" i="7"/>
  <c r="I198" i="7"/>
  <c r="I208" i="7"/>
  <c r="I178" i="7"/>
  <c r="I168" i="7"/>
  <c r="H12" i="3"/>
  <c r="H11" i="3" s="1"/>
  <c r="I48" i="3"/>
  <c r="K48" i="3" s="1"/>
  <c r="J49" i="3"/>
  <c r="J107" i="3"/>
  <c r="J106" i="3" l="1"/>
  <c r="K12" i="3"/>
  <c r="J12" i="3"/>
  <c r="I116" i="7"/>
  <c r="I143" i="7"/>
  <c r="I162" i="7"/>
  <c r="I47" i="3"/>
  <c r="K47" i="3" s="1"/>
  <c r="J48" i="3"/>
  <c r="I11" i="3"/>
  <c r="F11" i="3"/>
  <c r="F47" i="3"/>
  <c r="J11" i="3" l="1"/>
  <c r="K11" i="3"/>
  <c r="J45" i="7"/>
  <c r="J47" i="3"/>
  <c r="F13" i="5"/>
  <c r="F14" i="5"/>
  <c r="F15" i="5"/>
  <c r="F13" i="8" l="1"/>
  <c r="F15" i="8"/>
  <c r="F17" i="8"/>
  <c r="F18" i="8"/>
  <c r="F20" i="8"/>
  <c r="D19" i="8"/>
  <c r="F21" i="8"/>
  <c r="F22" i="8"/>
  <c r="F25" i="8"/>
  <c r="F34" i="8"/>
  <c r="F36" i="8"/>
  <c r="F38" i="8"/>
  <c r="F39" i="8"/>
  <c r="F41" i="8"/>
  <c r="F42" i="8"/>
  <c r="F43" i="8"/>
  <c r="F46" i="8"/>
  <c r="I9" i="10" l="1"/>
  <c r="J14" i="10"/>
  <c r="J13" i="10"/>
  <c r="J10" i="10"/>
  <c r="H336" i="7" l="1"/>
  <c r="H324" i="7"/>
  <c r="F329" i="7"/>
  <c r="F328" i="7" s="1"/>
  <c r="E236" i="7"/>
  <c r="H323" i="7" l="1"/>
  <c r="J324" i="7"/>
  <c r="H335" i="7"/>
  <c r="J336" i="7"/>
  <c r="I240" i="7"/>
  <c r="I236" i="7"/>
  <c r="I257" i="7"/>
  <c r="H329" i="7"/>
  <c r="H235" i="7"/>
  <c r="J235" i="7" s="1"/>
  <c r="E235" i="7"/>
  <c r="E234" i="7" s="1"/>
  <c r="F10" i="7"/>
  <c r="E347" i="7"/>
  <c r="E330" i="7"/>
  <c r="E329" i="7" s="1"/>
  <c r="E328" i="7" s="1"/>
  <c r="E324" i="7"/>
  <c r="E323" i="7" s="1"/>
  <c r="E322" i="7" s="1"/>
  <c r="E266" i="7"/>
  <c r="E256" i="7" s="1"/>
  <c r="E246" i="7"/>
  <c r="E245" i="7" s="1"/>
  <c r="E368" i="7"/>
  <c r="I368" i="7" s="1"/>
  <c r="E13" i="7"/>
  <c r="I13" i="7" s="1"/>
  <c r="G11" i="7"/>
  <c r="G10" i="7" s="1"/>
  <c r="E47" i="7"/>
  <c r="I47" i="7" s="1"/>
  <c r="G329" i="7"/>
  <c r="G328" i="7" s="1"/>
  <c r="H328" i="7" l="1"/>
  <c r="J328" i="7" s="1"/>
  <c r="J329" i="7"/>
  <c r="H334" i="7"/>
  <c r="J334" i="7" s="1"/>
  <c r="J335" i="7"/>
  <c r="H322" i="7"/>
  <c r="J322" i="7" s="1"/>
  <c r="J323" i="7"/>
  <c r="I330" i="7"/>
  <c r="I324" i="7"/>
  <c r="E244" i="7"/>
  <c r="I285" i="7"/>
  <c r="I256" i="7"/>
  <c r="I347" i="7"/>
  <c r="I266" i="7"/>
  <c r="J11" i="7"/>
  <c r="I246" i="7"/>
  <c r="H234" i="7"/>
  <c r="I235" i="7"/>
  <c r="I323" i="7"/>
  <c r="I245" i="7"/>
  <c r="I329" i="7"/>
  <c r="E362" i="7"/>
  <c r="I362" i="7" s="1"/>
  <c r="I336" i="7"/>
  <c r="E342" i="7"/>
  <c r="I342" i="7" s="1"/>
  <c r="E12" i="7"/>
  <c r="E24" i="8"/>
  <c r="D24" i="8"/>
  <c r="C24" i="8"/>
  <c r="B24" i="8"/>
  <c r="E16" i="8"/>
  <c r="D16" i="8"/>
  <c r="C16" i="8"/>
  <c r="B16" i="8"/>
  <c r="E14" i="8"/>
  <c r="D14" i="8"/>
  <c r="C14" i="8"/>
  <c r="E12" i="8"/>
  <c r="D12" i="8"/>
  <c r="C12" i="8"/>
  <c r="B12" i="8"/>
  <c r="B45" i="8"/>
  <c r="B37" i="8"/>
  <c r="B35" i="8"/>
  <c r="B33" i="8"/>
  <c r="C37" i="8"/>
  <c r="C33" i="8"/>
  <c r="C35" i="8"/>
  <c r="C45" i="8"/>
  <c r="B11" i="8" l="1"/>
  <c r="B32" i="8"/>
  <c r="G14" i="8"/>
  <c r="G24" i="8"/>
  <c r="J191" i="7"/>
  <c r="J234" i="7"/>
  <c r="G16" i="8"/>
  <c r="G12" i="8"/>
  <c r="F12" i="8"/>
  <c r="F14" i="8"/>
  <c r="F16" i="8"/>
  <c r="F19" i="8"/>
  <c r="I46" i="7"/>
  <c r="I45" i="7"/>
  <c r="I244" i="7"/>
  <c r="I284" i="7"/>
  <c r="I234" i="7"/>
  <c r="I328" i="7"/>
  <c r="I322" i="7"/>
  <c r="H10" i="7"/>
  <c r="J10" i="7" s="1"/>
  <c r="E11" i="7"/>
  <c r="E10" i="7" s="1"/>
  <c r="I12" i="7"/>
  <c r="E335" i="7"/>
  <c r="I335" i="7" s="1"/>
  <c r="F24" i="8"/>
  <c r="E11" i="8"/>
  <c r="D11" i="8"/>
  <c r="C11" i="8"/>
  <c r="C32" i="8"/>
  <c r="E45" i="8"/>
  <c r="G45" i="8" s="1"/>
  <c r="F40" i="8"/>
  <c r="E37" i="8"/>
  <c r="G37" i="8" s="1"/>
  <c r="E35" i="8"/>
  <c r="G35" i="8" s="1"/>
  <c r="E33" i="8"/>
  <c r="F33" i="8" l="1"/>
  <c r="G33" i="8"/>
  <c r="F37" i="8"/>
  <c r="F45" i="8"/>
  <c r="G11" i="8"/>
  <c r="I11" i="7"/>
  <c r="E334" i="7"/>
  <c r="I44" i="7"/>
  <c r="F11" i="8"/>
  <c r="F35" i="8"/>
  <c r="E32" i="8"/>
  <c r="D33" i="8"/>
  <c r="D35" i="8"/>
  <c r="D37" i="8"/>
  <c r="D45" i="8"/>
  <c r="B12" i="5"/>
  <c r="B11" i="5" s="1"/>
  <c r="E12" i="5"/>
  <c r="D12" i="5"/>
  <c r="D11" i="5" s="1"/>
  <c r="C12" i="5"/>
  <c r="C11" i="5" s="1"/>
  <c r="G12" i="5" l="1"/>
  <c r="F32" i="8"/>
  <c r="G32" i="8"/>
  <c r="F12" i="5"/>
  <c r="E11" i="5"/>
  <c r="G11" i="5" s="1"/>
  <c r="E191" i="7"/>
  <c r="I191" i="7" s="1"/>
  <c r="I334" i="7"/>
  <c r="G9" i="7"/>
  <c r="I10" i="7"/>
  <c r="D32" i="8"/>
  <c r="F11" i="5" l="1"/>
  <c r="I9" i="7"/>
  <c r="I23" i="10"/>
  <c r="H23" i="10"/>
  <c r="G23" i="10"/>
  <c r="F23" i="10"/>
  <c r="I12" i="10"/>
  <c r="H12" i="10"/>
  <c r="G12" i="10"/>
  <c r="F12" i="10"/>
  <c r="H9" i="10"/>
  <c r="G9" i="10"/>
  <c r="K9" i="10" s="1"/>
  <c r="F9" i="10"/>
  <c r="K12" i="10" l="1"/>
  <c r="J12" i="10"/>
  <c r="H15" i="10"/>
  <c r="H25" i="10" s="1"/>
  <c r="G15" i="10"/>
  <c r="G25" i="10" s="1"/>
  <c r="F15" i="10"/>
  <c r="F25" i="10" s="1"/>
  <c r="J9" i="10"/>
  <c r="I15" i="10"/>
  <c r="I25" i="10" s="1"/>
  <c r="J25" i="10" l="1"/>
  <c r="F170" i="7"/>
  <c r="F169" i="7" l="1"/>
  <c r="J170" i="7"/>
  <c r="J169" i="7" l="1"/>
  <c r="J168" i="7" l="1"/>
  <c r="J9" i="7" l="1"/>
  <c r="J44" i="7"/>
</calcChain>
</file>

<file path=xl/sharedStrings.xml><?xml version="1.0" encoding="utf-8"?>
<sst xmlns="http://schemas.openxmlformats.org/spreadsheetml/2006/main" count="668" uniqueCount="286">
  <si>
    <t>PRIHODI UKUPNO</t>
  </si>
  <si>
    <t>RASHODI UKUPNO</t>
  </si>
  <si>
    <t>NETO FINANCIRANJE</t>
  </si>
  <si>
    <t>Razred</t>
  </si>
  <si>
    <t>Skupina</t>
  </si>
  <si>
    <t>Prihodi poslovanja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</si>
  <si>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</si>
  <si>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</si>
  <si>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</si>
  <si>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</si>
  <si>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</si>
  <si>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</si>
  <si>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</si>
  <si>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</si>
  <si>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</si>
  <si>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</si>
  <si>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</si>
  <si>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</si>
  <si>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</si>
  <si>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</si>
  <si>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</si>
  <si>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</si>
  <si>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</si>
  <si>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</si>
  <si>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</si>
  <si>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</si>
  <si>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</si>
  <si>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</si>
  <si>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</si>
  <si>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</si>
  <si>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</si>
  <si>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</si>
  <si>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</si>
  <si>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</si>
  <si>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</si>
  <si>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</si>
  <si>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</si>
  <si>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</si>
  <si>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</si>
  <si>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</si>
  <si>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</si>
  <si>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</si>
  <si>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</si>
  <si>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</si>
  <si>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</si>
  <si>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</si>
  <si>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</si>
  <si>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</si>
  <si>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</si>
  <si>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</si>
  <si>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</si>
  <si>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</si>
  <si>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</si>
  <si>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</si>
  <si>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</si>
  <si>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</si>
  <si>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</si>
  <si>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</si>
  <si>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</si>
  <si>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</si>
  <si>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</si>
  <si>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</si>
  <si>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</si>
  <si>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</si>
  <si>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</si>
  <si>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</si>
  <si>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</si>
  <si>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</si>
  <si>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</si>
  <si>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</si>
  <si>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</si>
  <si>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</si>
  <si>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</si>
  <si>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</si>
  <si>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</si>
  <si>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</si>
  <si>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</si>
  <si>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</si>
  <si>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</si>
  <si>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</si>
  <si>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</si>
  <si>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</si>
  <si>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</si>
  <si>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</si>
  <si>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</si>
  <si>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</si>
  <si>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</si>
  <si>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</si>
  <si>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</si>
  <si>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</si>
  <si>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</si>
  <si>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</si>
  <si>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</si>
  <si>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</si>
  <si>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</si>
  <si>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</si>
  <si>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</si>
  <si>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</si>
  <si>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</si>
  <si>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</si>
  <si>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</si>
  <si>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</si>
  <si>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</si>
  <si>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</si>
  <si>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</si>
  <si>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</si>
  <si>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</si>
  <si>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</si>
  <si>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</si>
  <si>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</si>
  <si>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</si>
  <si>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</si>
  <si>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</si>
  <si>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</si>
  <si>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</si>
  <si>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</si>
  <si>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</si>
  <si>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</si>
  <si>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</si>
  <si>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</si>
  <si>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</si>
  <si>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</si>
  <si>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</si>
  <si>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</si>
  <si>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</si>
  <si>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</si>
  <si>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</si>
  <si>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</si>
  <si>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</si>
  <si>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</si>
  <si>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</si>
  <si>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</si>
  <si>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</si>
  <si>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</si>
  <si>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</si>
  <si>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</si>
  <si>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</si>
  <si>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OSTVARENJE/IZVRŠENJE  1.-12.2023.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</si>
  <si>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</si>
  <si>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</si>
  <si>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</si>
  <si>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</si>
  <si>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</si>
  <si>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</si>
  <si>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</si>
  <si>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</si>
  <si>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</si>
  <si>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</si>
  <si>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</si>
  <si>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</si>
  <si>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</si>
  <si>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</si>
  <si>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</si>
  <si>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 za financiranje rashoda poslovanja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</si>
  <si>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</si>
  <si>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</si>
  <si>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</si>
  <si>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</si>
  <si>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</si>
  <si>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</si>
  <si>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</si>
  <si>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</si>
  <si>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</si>
  <si>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</si>
  <si>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</si>
  <si>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</si>
  <si>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</si>
  <si>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</si>
  <si>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</si>
  <si>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</si>
  <si>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</si>
  <si>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</si>
  <si>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</si>
  <si>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</si>
  <si>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</si>
  <si>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</si>
  <si>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</si>
  <si>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</si>
  <si>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</si>
  <si>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</si>
  <si>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</si>
  <si>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</si>
  <si>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</si>
  <si>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</si>
  <si>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</si>
  <si>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</si>
  <si>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</si>
  <si>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</si>
  <si>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</si>
  <si>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</si>
  <si>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</si>
  <si>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</si>
  <si>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</si>
  <si>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</si>
  <si>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</si>
  <si>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</si>
  <si>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</si>
  <si>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</si>
  <si>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</si>
  <si>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</si>
  <si>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</si>
  <si>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</si>
  <si>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</si>
  <si>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</si>
  <si>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</si>
  <si>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</si>
  <si>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</si>
  <si>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</si>
  <si>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</si>
  <si>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</si>
  <si>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</si>
  <si>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</si>
  <si>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</si>
  <si>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</si>
  <si>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</si>
  <si>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</si>
  <si>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</si>
  <si>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</si>
  <si>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</si>
  <si>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</si>
  <si>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</si>
  <si>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</si>
  <si>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</si>
  <si>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</si>
  <si>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</si>
  <si>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</si>
  <si>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</si>
  <si>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</si>
  <si>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</si>
  <si>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</si>
  <si>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</si>
  <si>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</si>
  <si>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</si>
  <si>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</si>
  <si>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</si>
  <si>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</si>
  <si>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</si>
  <si>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</si>
  <si>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</si>
  <si>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</si>
  <si>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</si>
  <si>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</si>
  <si>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Izvor financiranja  5.2.1</t>
  </si>
  <si>
    <t xml:space="preserve">  451</t>
  </si>
  <si>
    <t xml:space="preserve">  4511</t>
  </si>
  <si>
    <t>Rashodi za materujal i energiju</t>
  </si>
  <si>
    <t>1.1.1 Opći prihodi i primici</t>
  </si>
  <si>
    <t>5.2.1 Ostale pomoći</t>
  </si>
  <si>
    <t>5.6.1 Fondovi EU</t>
  </si>
  <si>
    <t xml:space="preserve">   Izvor financiranja  4.3.2</t>
  </si>
  <si>
    <t>Prihodi za posebne namjene proračunski korisnici-prenesena sredstva</t>
  </si>
  <si>
    <t>INDEKS           5/3*100</t>
  </si>
  <si>
    <t>PRENESENI VIŠAK/MANJAK IZ PRETHODNE GODINE</t>
  </si>
  <si>
    <t>PRIJENOS VIŠKA/MANJKA U SLJEDEĆE RAZDOBLJE</t>
  </si>
  <si>
    <t>INDEKS          5/3*100</t>
  </si>
  <si>
    <t>Tekuće donacije u novcu</t>
  </si>
  <si>
    <t>Pomoći temeljem prijenosa EU sredstava</t>
  </si>
  <si>
    <t>Tekuće pomoći temeljem prijenosa EU sredstava</t>
  </si>
  <si>
    <t>Kapitalne pomoći temeljem prijenosa EU sredstava</t>
  </si>
  <si>
    <t>Naknade građanima i kućanstvima u novcu</t>
  </si>
  <si>
    <t>Prihodi od nadležnog proračuna za financiranje redovne djelatnosti proračunskih korisnika</t>
  </si>
  <si>
    <t>59 Pomoći/Fondovi EU proračunski korisnici</t>
  </si>
  <si>
    <t xml:space="preserve">INDEKS            5/3*100               </t>
  </si>
  <si>
    <t>INDEKS                                   5/3*100</t>
  </si>
  <si>
    <t>INDEKS                                5/3*100</t>
  </si>
  <si>
    <t>Indeks                                5/3*100</t>
  </si>
  <si>
    <t>OŠ PETRA KANAVELIĆA</t>
  </si>
  <si>
    <t>Izvor 5.9.2</t>
  </si>
  <si>
    <t>Pomoći/Fondovi EU proračunski korisnici-prenesena sredstva</t>
  </si>
  <si>
    <t xml:space="preserve">Ostali financijski rashodi </t>
  </si>
  <si>
    <t xml:space="preserve">OSTVARENJE/IZVRŠENJE 
1.-12.2024. </t>
  </si>
  <si>
    <t>IZVORNI PLAN ILI REBALANS 2024.*</t>
  </si>
  <si>
    <t>REZULTAT POSLOVANJA</t>
  </si>
  <si>
    <t>VLASTITI IZVORI</t>
  </si>
  <si>
    <t>IZVORNI PLAN ILI REBALANS 2024.</t>
  </si>
  <si>
    <t>OSTVARENJE/IZVRŠENJE  1.-12.2024.</t>
  </si>
  <si>
    <t>GODIŠNJI IZVJEŠTAJ O IZVRŠENJU FINANCIJSKOG PLANA OŠ PETRA KANAVELIĆA 
ZA 2024. GODINU</t>
  </si>
  <si>
    <t>TEKUĆI PLAN 2024.</t>
  </si>
  <si>
    <t>TEKUĆI PLAN 2024.*</t>
  </si>
  <si>
    <t>Izvorni plan ili rebalans 2024.</t>
  </si>
  <si>
    <t>Izvršenje 2024.</t>
  </si>
  <si>
    <t>Tekući plan 2024.</t>
  </si>
  <si>
    <t>Fondovi EU- prenesena sredstva</t>
  </si>
  <si>
    <t>.2</t>
  </si>
  <si>
    <t>Izvor 5.9.1</t>
  </si>
  <si>
    <t>Pomoći/Fondovi EU proračunski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</si>
</sst>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3" fontId="27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5" fillId="4" borderId="3" xfId="0" applyNumberFormat="1" applyFont="1" applyFill="1" applyBorder="1" applyAlignment="1" applyProtection="1">
      <alignment horizontal="right" vertical="center" wrapText="1"/>
    </xf>
    <xf numFmtId="3" fontId="26" fillId="5" borderId="3" xfId="0" applyNumberFormat="1" applyFont="1" applyFill="1" applyBorder="1" applyAlignment="1" applyProtection="1">
      <alignment horizontal="righ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7" fillId="4" borderId="3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2" fontId="22" fillId="3" borderId="3" xfId="0" applyNumberFormat="1" applyFont="1" applyFill="1" applyBorder="1" applyAlignment="1">
      <alignment horizontal="right"/>
    </xf>
    <xf numFmtId="2" fontId="3" fillId="9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24" fillId="9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0" fillId="5" borderId="3" xfId="0" applyNumberFormat="1" applyFill="1" applyBorder="1"/>
    <xf numFmtId="2" fontId="23" fillId="9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/>
    <xf numFmtId="2" fontId="0" fillId="2" borderId="0" xfId="0" applyNumberFormat="1" applyFill="1"/>
    <xf numFmtId="2" fontId="3" fillId="2" borderId="4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0" fontId="0" fillId="9" borderId="0" xfId="0" applyFill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3" fillId="12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11" borderId="1" xfId="0" applyNumberFormat="1" applyFont="1" applyFill="1" applyBorder="1" applyAlignment="1" applyProtection="1">
      <alignment horizontal="center" vertical="center" wrapText="1"/>
    </xf>
    <xf numFmtId="0" fontId="6" fillId="11" borderId="2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vertical="center" wrapText="1"/>
    </xf>
    <xf numFmtId="3" fontId="3" fillId="11" borderId="3" xfId="0" applyNumberFormat="1" applyFont="1" applyFill="1" applyBorder="1" applyAlignment="1" applyProtection="1">
      <alignment horizontal="right" vertical="center" wrapText="1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2" fontId="22" fillId="7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2" fontId="3" fillId="13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NumberFormat="1" applyFont="1" applyFill="1" applyBorder="1" applyAlignment="1" applyProtection="1">
      <alignment vertical="center" wrapText="1"/>
    </xf>
    <xf numFmtId="0" fontId="3" fillId="13" borderId="1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</xf>
    <xf numFmtId="0" fontId="3" fillId="13" borderId="4" xfId="0" applyNumberFormat="1" applyFont="1" applyFill="1" applyBorder="1" applyAlignment="1" applyProtection="1">
      <alignment horizontal="left" vertical="center" wrapText="1"/>
    </xf>
    <xf numFmtId="0" fontId="22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20" fillId="13" borderId="4" xfId="0" applyNumberFormat="1" applyFont="1" applyFill="1" applyBorder="1" applyAlignment="1" applyProtection="1">
      <alignment vertical="center" wrapText="1"/>
    </xf>
    <xf numFmtId="0" fontId="3" fillId="13" borderId="8" xfId="0" applyNumberFormat="1" applyFont="1" applyFill="1" applyBorder="1" applyAlignment="1" applyProtection="1">
      <alignment horizontal="left" vertical="center" wrapText="1" indent="1"/>
    </xf>
    <xf numFmtId="0" fontId="3" fillId="13" borderId="9" xfId="0" applyNumberFormat="1" applyFont="1" applyFill="1" applyBorder="1" applyAlignment="1" applyProtection="1">
      <alignment horizontal="left" vertical="center" wrapText="1" indent="1"/>
    </xf>
    <xf numFmtId="0" fontId="3" fillId="13" borderId="10" xfId="0" applyNumberFormat="1" applyFont="1" applyFill="1" applyBorder="1" applyAlignment="1" applyProtection="1">
      <alignment horizontal="left" vertical="center" wrapText="1" indent="1"/>
    </xf>
    <xf numFmtId="0" fontId="7" fillId="13" borderId="4" xfId="0" applyNumberFormat="1" applyFont="1" applyFill="1" applyBorder="1" applyAlignment="1" applyProtection="1">
      <alignment vertical="center" wrapText="1"/>
    </xf>
    <xf numFmtId="0" fontId="20" fillId="13" borderId="3" xfId="0" applyNumberFormat="1" applyFont="1" applyFill="1" applyBorder="1" applyAlignment="1" applyProtection="1">
      <alignment vertical="center" wrapTex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/>
    </xf>
    <xf numFmtId="2" fontId="23" fillId="13" borderId="3" xfId="0" applyNumberFormat="1" applyFont="1" applyFill="1" applyBorder="1" applyAlignment="1">
      <alignment horizontal="right"/>
    </xf>
    <xf numFmtId="0" fontId="20" fillId="12" borderId="3" xfId="0" applyNumberFormat="1" applyFont="1" applyFill="1" applyBorder="1" applyAlignment="1" applyProtection="1">
      <alignment vertical="center" wrapText="1"/>
    </xf>
    <xf numFmtId="2" fontId="23" fillId="12" borderId="3" xfId="0" applyNumberFormat="1" applyFont="1" applyFill="1" applyBorder="1" applyAlignment="1">
      <alignment horizontal="right"/>
    </xf>
    <xf numFmtId="0" fontId="3" fillId="12" borderId="3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0" fillId="12" borderId="4" xfId="0" applyNumberFormat="1" applyFont="1" applyFill="1" applyBorder="1" applyAlignment="1" applyProtection="1">
      <alignment vertical="center" wrapText="1"/>
    </xf>
    <xf numFmtId="0" fontId="7" fillId="12" borderId="3" xfId="0" applyNumberFormat="1" applyFont="1" applyFill="1" applyBorder="1" applyAlignment="1" applyProtection="1">
      <alignment vertical="center" wrapText="1"/>
    </xf>
    <xf numFmtId="0" fontId="23" fillId="12" borderId="9" xfId="0" applyNumberFormat="1" applyFont="1" applyFill="1" applyBorder="1" applyAlignment="1" applyProtection="1">
      <alignment horizontal="left" vertical="center" wrapText="1" indent="1"/>
    </xf>
    <xf numFmtId="0" fontId="2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7" fillId="12" borderId="4" xfId="0" applyNumberFormat="1" applyFont="1" applyFill="1" applyBorder="1" applyAlignment="1" applyProtection="1">
      <alignment vertical="center" wrapText="1"/>
    </xf>
    <xf numFmtId="0" fontId="20" fillId="12" borderId="3" xfId="0" quotePrefix="1" applyFont="1" applyFill="1" applyBorder="1" applyAlignment="1">
      <alignment horizontal="left" vertical="center" wrapText="1"/>
    </xf>
    <xf numFmtId="0" fontId="3" fillId="12" borderId="3" xfId="0" applyNumberFormat="1" applyFont="1" applyFill="1" applyBorder="1" applyAlignment="1" applyProtection="1">
      <alignment horizontal="left" vertical="center" wrapText="1"/>
    </xf>
    <xf numFmtId="0" fontId="3" fillId="12" borderId="9" xfId="0" applyNumberFormat="1" applyFont="1" applyFill="1" applyBorder="1" applyAlignment="1" applyProtection="1">
      <alignment horizontal="left" vertical="center" wrapText="1" indent="1"/>
    </xf>
    <xf numFmtId="0" fontId="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8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4" borderId="3" xfId="0" applyNumberFormat="1" applyFont="1" applyFill="1" applyBorder="1" applyAlignment="1" applyProtection="1">
      <alignment horizontal="left" vertical="center" wrapText="1"/>
    </xf>
    <xf numFmtId="2" fontId="3" fillId="14" borderId="3" xfId="0" applyNumberFormat="1" applyFont="1" applyFill="1" applyBorder="1" applyAlignment="1">
      <alignment horizontal="right"/>
    </xf>
    <xf numFmtId="0" fontId="3" fillId="14" borderId="3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0" fillId="9" borderId="15" xfId="0" applyNumberFormat="1" applyFont="1" applyFill="1" applyBorder="1" applyAlignment="1" applyProtection="1">
      <alignment vertical="center" wrapText="1"/>
    </xf>
    <xf numFmtId="2" fontId="28" fillId="11" borderId="3" xfId="0" applyNumberFormat="1" applyFont="1" applyFill="1" applyBorder="1" applyAlignment="1" applyProtection="1">
      <alignment horizontal="right"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1" fillId="7" borderId="3" xfId="0" applyNumberFormat="1" applyFont="1" applyFill="1" applyBorder="1"/>
    <xf numFmtId="2" fontId="1" fillId="3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2" fontId="3" fillId="12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13" borderId="3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10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14" fontId="24" fillId="9" borderId="11" xfId="0" applyNumberFormat="1" applyFont="1" applyFill="1" applyBorder="1" applyAlignment="1" applyProtection="1">
      <alignment horizontal="left" vertical="center" wrapText="1" inden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2" fillId="3" borderId="7" xfId="0" applyNumberFormat="1" applyFont="1" applyFill="1" applyBorder="1" applyAlignment="1" applyProtection="1">
      <alignment horizontal="left" vertical="center" wrapText="1" inden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13" borderId="3" xfId="0" applyNumberFormat="1" applyFont="1" applyFill="1" applyBorder="1" applyAlignment="1" applyProtection="1">
      <alignment horizontal="left" vertical="center" wrapText="1" indent="1"/>
    </xf>
    <xf numFmtId="0" fontId="23" fillId="12" borderId="6" xfId="0" applyNumberFormat="1" applyFont="1" applyFill="1" applyBorder="1" applyAlignment="1" applyProtection="1">
      <alignment horizontal="left" vertical="center" wrapText="1" indent="1"/>
    </xf>
    <xf numFmtId="0" fontId="23" fillId="12" borderId="3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  <xf numFmtId="0" fontId="23" fillId="13" borderId="7" xfId="0" applyNumberFormat="1" applyFont="1" applyFill="1" applyBorder="1" applyAlignment="1" applyProtection="1">
      <alignment horizontal="left" vertical="center" wrapText="1" inden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22" fillId="3" borderId="11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  <xf numFmtId="0" fontId="22" fillId="3" borderId="1" xfId="0" applyNumberFormat="1" applyFont="1" applyFill="1" applyBorder="1" applyAlignment="1" applyProtection="1">
      <alignment horizontal="left" vertical="center" wrapText="1" indent="1"/>
    </xf>
    <xf numFmtId="0" fontId="22" fillId="3" borderId="2" xfId="0" applyNumberFormat="1" applyFont="1" applyFill="1" applyBorder="1" applyAlignment="1" applyProtection="1">
      <alignment horizontal="left" vertical="center" wrapText="1" indent="1"/>
    </xf>
    <xf numFmtId="0" fontId="22" fillId="3" borderId="4" xfId="0" applyNumberFormat="1" applyFont="1" applyFill="1" applyBorder="1" applyAlignment="1" applyProtection="1">
      <alignment horizontal="left" vertical="center" wrapText="1" indent="1"/>
    </xf>
    <xf numFmtId="0" fontId="23" fillId="13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/>
    </xf>
    <xf numFmtId="0" fontId="23" fillId="9" borderId="2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22" fillId="3" borderId="14" xfId="0" applyNumberFormat="1" applyFont="1" applyFill="1" applyBorder="1" applyAlignment="1" applyProtection="1">
      <alignment horizontal="left" vertical="center" wrapText="1" indent="1"/>
    </xf>
    <xf numFmtId="0" fontId="22" fillId="3" borderId="5" xfId="0" applyNumberFormat="1" applyFont="1" applyFill="1" applyBorder="1" applyAlignment="1" applyProtection="1">
      <alignment horizontal="left" vertical="center" wrapText="1" indent="1"/>
    </xf>
    <xf numFmtId="0" fontId="22" fillId="3" borderId="15" xfId="0" applyNumberFormat="1" applyFont="1" applyFill="1" applyBorder="1" applyAlignment="1" applyProtection="1">
      <alignment horizontal="left" vertical="center" wrapText="1" indent="1"/>
    </xf>
    <xf numFmtId="0" fontId="22" fillId="7" borderId="1" xfId="0" applyNumberFormat="1" applyFont="1" applyFill="1" applyBorder="1" applyAlignment="1" applyProtection="1">
      <alignment horizontal="left" vertical="center" wrapText="1" indent="1"/>
    </xf>
    <xf numFmtId="0" fontId="22" fillId="7" borderId="2" xfId="0" applyNumberFormat="1" applyFont="1" applyFill="1" applyBorder="1" applyAlignment="1" applyProtection="1">
      <alignment horizontal="left" vertical="center" wrapText="1" indent="1"/>
    </xf>
    <xf numFmtId="0" fontId="22" fillId="7" borderId="4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12" borderId="14" xfId="0" applyNumberFormat="1" applyFont="1" applyFill="1" applyBorder="1" applyAlignment="1" applyProtection="1">
      <alignment horizontal="left" vertical="center" wrapText="1" indent="1"/>
    </xf>
    <xf numFmtId="0" fontId="3" fillId="12" borderId="5" xfId="0" applyNumberFormat="1" applyFont="1" applyFill="1" applyBorder="1" applyAlignment="1" applyProtection="1">
      <alignment horizontal="left" vertical="center" wrapText="1" indent="1"/>
    </xf>
    <xf numFmtId="0" fontId="3" fillId="1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49" fontId="3" fillId="9" borderId="1" xfId="0" applyNumberFormat="1" applyFont="1" applyFill="1" applyBorder="1" applyAlignment="1" applyProtection="1">
      <alignment horizontal="center" vertical="center" wrapText="1"/>
    </xf>
    <xf numFmtId="49" fontId="3" fillId="9" borderId="2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3" fillId="9" borderId="9" xfId="0" applyNumberFormat="1" applyFont="1" applyFill="1" applyBorder="1" applyAlignment="1" applyProtection="1">
      <alignment horizontal="left" vertical="center" wrapText="1" indent="1"/>
    </xf>
    <xf numFmtId="0" fontId="3" fillId="9" borderId="10" xfId="0" applyNumberFormat="1" applyFont="1" applyFill="1" applyBorder="1" applyAlignment="1" applyProtection="1">
      <alignment horizontal="left" vertical="center" wrapText="1" inden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3" fillId="14" borderId="6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12" borderId="6" xfId="0" applyNumberFormat="1" applyFont="1" applyFill="1" applyBorder="1" applyAlignment="1" applyProtection="1">
      <alignment horizontal="left" vertical="center" wrapText="1" inden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0" fontId="3" fillId="13" borderId="6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workbookViewId="0">
      <selection activeCell="I19" sqref="I19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468" t="s">
        <v>276</v>
      </c>
      <c r="B1" s="468"/>
      <c r="C1" s="468"/>
      <c r="D1" s="468"/>
      <c r="E1" s="468"/>
      <c r="F1" s="468"/>
      <c r="G1" s="468"/>
      <c r="H1" s="468"/>
      <c r="I1" s="468"/>
      <c r="J1" s="468"/>
      <c r="K1" s="75"/>
    </row>
    <row r="2" spans="1:11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468" t="s">
        <v>12</v>
      </c>
      <c r="B3" s="468"/>
      <c r="C3" s="468"/>
      <c r="D3" s="468"/>
      <c r="E3" s="468"/>
      <c r="F3" s="468"/>
      <c r="G3" s="468"/>
      <c r="H3" s="468"/>
      <c r="I3" s="479"/>
      <c r="J3" s="479"/>
      <c r="K3" s="78"/>
    </row>
    <row r="4" spans="1:11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75" x14ac:dyDescent="0.25">
      <c r="A5" s="468" t="s">
        <v>18</v>
      </c>
      <c r="B5" s="480"/>
      <c r="C5" s="480"/>
      <c r="D5" s="480"/>
      <c r="E5" s="480"/>
      <c r="F5" s="480"/>
      <c r="G5" s="480"/>
      <c r="H5" s="480"/>
      <c r="I5" s="480"/>
      <c r="J5" s="480"/>
      <c r="K5" s="76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23</v>
      </c>
      <c r="K6" s="82"/>
    </row>
    <row r="7" spans="1:11" ht="25.5" x14ac:dyDescent="0.25">
      <c r="A7" s="128"/>
      <c r="B7" s="129"/>
      <c r="C7" s="129"/>
      <c r="D7" s="130"/>
      <c r="E7" s="131"/>
      <c r="F7" s="3" t="s">
        <v>137</v>
      </c>
      <c r="G7" s="3" t="s">
        <v>274</v>
      </c>
      <c r="H7" s="3" t="s">
        <v>277</v>
      </c>
      <c r="I7" s="3" t="s">
        <v>275</v>
      </c>
      <c r="J7" s="3" t="s">
        <v>136</v>
      </c>
      <c r="K7" s="3" t="s">
        <v>254</v>
      </c>
    </row>
    <row r="8" spans="1:11" x14ac:dyDescent="0.25">
      <c r="A8" s="27"/>
      <c r="B8" s="28"/>
      <c r="C8" s="28"/>
      <c r="D8" s="99">
        <v>1</v>
      </c>
      <c r="E8" s="29"/>
      <c r="F8" s="97">
        <v>2</v>
      </c>
      <c r="G8" s="97">
        <v>3</v>
      </c>
      <c r="H8" s="97">
        <v>4</v>
      </c>
      <c r="I8" s="97">
        <v>5</v>
      </c>
      <c r="J8" s="97">
        <v>6</v>
      </c>
      <c r="K8" s="97">
        <v>7</v>
      </c>
    </row>
    <row r="9" spans="1:11" x14ac:dyDescent="0.25">
      <c r="A9" s="481" t="s">
        <v>0</v>
      </c>
      <c r="B9" s="465"/>
      <c r="C9" s="465"/>
      <c r="D9" s="465"/>
      <c r="E9" s="467"/>
      <c r="F9" s="30">
        <f>F10+F11</f>
        <v>1863092.64</v>
      </c>
      <c r="G9" s="30">
        <f t="shared" ref="G9:H9" si="0">G10+G11</f>
        <v>2293346</v>
      </c>
      <c r="H9" s="30">
        <f t="shared" si="0"/>
        <v>0</v>
      </c>
      <c r="I9" s="30">
        <f>I10+I11</f>
        <v>2272801.2400000002</v>
      </c>
      <c r="J9" s="30">
        <f t="shared" ref="J9:J14" si="1">SUM(I9/F9*100)</f>
        <v>121.99077980362803</v>
      </c>
      <c r="K9" s="30">
        <f>I9/G9*100</f>
        <v>99.104157854942088</v>
      </c>
    </row>
    <row r="10" spans="1:11" x14ac:dyDescent="0.25">
      <c r="A10" s="482" t="s">
        <v>24</v>
      </c>
      <c r="B10" s="483"/>
      <c r="C10" s="483"/>
      <c r="D10" s="483"/>
      <c r="E10" s="478"/>
      <c r="F10" s="31">
        <v>1863092.64</v>
      </c>
      <c r="G10" s="31">
        <v>2293346</v>
      </c>
      <c r="H10" s="31"/>
      <c r="I10" s="31">
        <v>2272801.2400000002</v>
      </c>
      <c r="J10" s="31">
        <f t="shared" si="1"/>
        <v>121.99077980362803</v>
      </c>
      <c r="K10" s="48">
        <f>I10/G10*100</f>
        <v>99.104157854942088</v>
      </c>
    </row>
    <row r="11" spans="1:11" x14ac:dyDescent="0.25">
      <c r="A11" s="484" t="s">
        <v>25</v>
      </c>
      <c r="B11" s="478"/>
      <c r="C11" s="478"/>
      <c r="D11" s="478"/>
      <c r="E11" s="478"/>
      <c r="F11" s="31"/>
      <c r="G11" s="31"/>
      <c r="H11" s="31"/>
      <c r="I11" s="31"/>
      <c r="J11" s="31"/>
      <c r="K11" s="48"/>
    </row>
    <row r="12" spans="1:11" x14ac:dyDescent="0.25">
      <c r="A12" s="33" t="s">
        <v>1</v>
      </c>
      <c r="B12" s="38"/>
      <c r="C12" s="38"/>
      <c r="D12" s="38"/>
      <c r="E12" s="38"/>
      <c r="F12" s="30">
        <f>F13+F14</f>
        <v>1871280.17</v>
      </c>
      <c r="G12" s="30">
        <f t="shared" ref="G12:I12" si="2">G13+G14</f>
        <v>2296824</v>
      </c>
      <c r="H12" s="30">
        <f t="shared" si="2"/>
        <v>0</v>
      </c>
      <c r="I12" s="30">
        <f t="shared" si="2"/>
        <v>2270825.06</v>
      </c>
      <c r="J12" s="30">
        <f t="shared" si="1"/>
        <v>121.35142008157978</v>
      </c>
      <c r="K12" s="30">
        <f>I12/G12*100</f>
        <v>98.868048226594638</v>
      </c>
    </row>
    <row r="13" spans="1:11" x14ac:dyDescent="0.25">
      <c r="A13" s="485" t="s">
        <v>26</v>
      </c>
      <c r="B13" s="483"/>
      <c r="C13" s="483"/>
      <c r="D13" s="483"/>
      <c r="E13" s="483"/>
      <c r="F13" s="31">
        <v>1828457.53</v>
      </c>
      <c r="G13" s="31">
        <v>2266920</v>
      </c>
      <c r="H13" s="31"/>
      <c r="I13" s="31">
        <v>2243737.4700000002</v>
      </c>
      <c r="J13" s="39">
        <f t="shared" si="1"/>
        <v>122.71203641246183</v>
      </c>
      <c r="K13" s="48">
        <f>I13/G13*100</f>
        <v>98.977355619077883</v>
      </c>
    </row>
    <row r="14" spans="1:11" x14ac:dyDescent="0.25">
      <c r="A14" s="477" t="s">
        <v>27</v>
      </c>
      <c r="B14" s="478"/>
      <c r="C14" s="478"/>
      <c r="D14" s="478"/>
      <c r="E14" s="478"/>
      <c r="F14" s="40">
        <v>42822.64</v>
      </c>
      <c r="G14" s="40">
        <v>29904</v>
      </c>
      <c r="H14" s="40"/>
      <c r="I14" s="40">
        <v>27087.59</v>
      </c>
      <c r="J14" s="39">
        <f t="shared" si="1"/>
        <v>63.255301401314824</v>
      </c>
      <c r="K14" s="48">
        <f>I14/G14*100</f>
        <v>90.581828517924023</v>
      </c>
    </row>
    <row r="15" spans="1:11" x14ac:dyDescent="0.25">
      <c r="A15" s="464" t="s">
        <v>42</v>
      </c>
      <c r="B15" s="465"/>
      <c r="C15" s="465"/>
      <c r="D15" s="465"/>
      <c r="E15" s="465"/>
      <c r="F15" s="30">
        <f>F9-F12</f>
        <v>-8187.5300000000279</v>
      </c>
      <c r="G15" s="30">
        <f t="shared" ref="G15:I15" si="3">G9-G12</f>
        <v>-3478</v>
      </c>
      <c r="H15" s="30">
        <f t="shared" si="3"/>
        <v>0</v>
      </c>
      <c r="I15" s="30">
        <f t="shared" si="3"/>
        <v>1976.1800000001676</v>
      </c>
      <c r="J15" s="68"/>
      <c r="K15" s="30"/>
    </row>
    <row r="16" spans="1:11" ht="18" x14ac:dyDescent="0.25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75" x14ac:dyDescent="0.25">
      <c r="A17" s="468" t="s">
        <v>19</v>
      </c>
      <c r="B17" s="480"/>
      <c r="C17" s="480"/>
      <c r="D17" s="480"/>
      <c r="E17" s="480"/>
      <c r="F17" s="480"/>
      <c r="G17" s="480"/>
      <c r="H17" s="480"/>
      <c r="I17" s="480"/>
      <c r="J17" s="480"/>
      <c r="K17" s="76"/>
    </row>
    <row r="18" spans="1:11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5.5" x14ac:dyDescent="0.25">
      <c r="A19" s="27"/>
      <c r="B19" s="28"/>
      <c r="C19" s="28"/>
      <c r="D19" s="99"/>
      <c r="E19" s="29"/>
      <c r="F19" s="3" t="s">
        <v>137</v>
      </c>
      <c r="G19" s="3" t="s">
        <v>274</v>
      </c>
      <c r="H19" s="3" t="s">
        <v>277</v>
      </c>
      <c r="I19" s="3" t="s">
        <v>275</v>
      </c>
      <c r="J19" s="3" t="s">
        <v>136</v>
      </c>
      <c r="K19" s="3" t="s">
        <v>254</v>
      </c>
    </row>
    <row r="20" spans="1:11" x14ac:dyDescent="0.25">
      <c r="A20" s="27"/>
      <c r="B20" s="28"/>
      <c r="C20" s="101"/>
      <c r="D20" s="99">
        <v>1</v>
      </c>
      <c r="E20" s="102"/>
      <c r="F20" s="97">
        <v>2</v>
      </c>
      <c r="G20" s="97">
        <v>3</v>
      </c>
      <c r="H20" s="97">
        <v>4</v>
      </c>
      <c r="I20" s="97">
        <v>5</v>
      </c>
      <c r="J20" s="97">
        <v>6</v>
      </c>
      <c r="K20" s="97">
        <v>7</v>
      </c>
    </row>
    <row r="21" spans="1:11" x14ac:dyDescent="0.25">
      <c r="A21" s="477" t="s">
        <v>28</v>
      </c>
      <c r="B21" s="478"/>
      <c r="C21" s="478"/>
      <c r="D21" s="478"/>
      <c r="E21" s="478"/>
      <c r="F21" s="40"/>
      <c r="G21" s="40"/>
      <c r="H21" s="40"/>
      <c r="I21" s="40"/>
      <c r="J21" s="39"/>
      <c r="K21" s="39"/>
    </row>
    <row r="22" spans="1:11" x14ac:dyDescent="0.25">
      <c r="A22" s="477" t="s">
        <v>29</v>
      </c>
      <c r="B22" s="478"/>
      <c r="C22" s="478"/>
      <c r="D22" s="478"/>
      <c r="E22" s="478"/>
      <c r="F22" s="40"/>
      <c r="G22" s="40"/>
      <c r="H22" s="40"/>
      <c r="I22" s="40"/>
      <c r="J22" s="39"/>
      <c r="K22" s="39"/>
    </row>
    <row r="23" spans="1:11" x14ac:dyDescent="0.25">
      <c r="A23" s="464" t="s">
        <v>2</v>
      </c>
      <c r="B23" s="465"/>
      <c r="C23" s="465"/>
      <c r="D23" s="465"/>
      <c r="E23" s="465"/>
      <c r="F23" s="30">
        <f>F21-F22</f>
        <v>0</v>
      </c>
      <c r="G23" s="30">
        <f t="shared" ref="G23:I23" si="4">G21-G22</f>
        <v>0</v>
      </c>
      <c r="H23" s="30">
        <f t="shared" si="4"/>
        <v>0</v>
      </c>
      <c r="I23" s="30">
        <f t="shared" si="4"/>
        <v>0</v>
      </c>
      <c r="J23" s="68"/>
      <c r="K23" s="68"/>
    </row>
    <row r="24" spans="1:11" s="134" customFormat="1" ht="20.25" customHeight="1" x14ac:dyDescent="0.25">
      <c r="A24" s="464" t="s">
        <v>252</v>
      </c>
      <c r="B24" s="475"/>
      <c r="C24" s="475"/>
      <c r="D24" s="475"/>
      <c r="E24" s="476"/>
      <c r="F24" s="137">
        <v>11666</v>
      </c>
      <c r="G24" s="137">
        <v>3478</v>
      </c>
      <c r="H24" s="137"/>
      <c r="I24" s="137">
        <v>3478</v>
      </c>
      <c r="J24" s="68">
        <f>I24/F24*100</f>
        <v>29.813132178981654</v>
      </c>
      <c r="K24" s="68">
        <f>I24/G24*100</f>
        <v>100</v>
      </c>
    </row>
    <row r="25" spans="1:11" ht="15" customHeight="1" x14ac:dyDescent="0.25">
      <c r="A25" s="466" t="s">
        <v>253</v>
      </c>
      <c r="B25" s="467"/>
      <c r="C25" s="467"/>
      <c r="D25" s="467"/>
      <c r="E25" s="467"/>
      <c r="F25" s="30">
        <f>F15+F24</f>
        <v>3478.4699999999721</v>
      </c>
      <c r="G25" s="30">
        <f>G15+G24</f>
        <v>0</v>
      </c>
      <c r="H25" s="30">
        <f>H15+H23</f>
        <v>0</v>
      </c>
      <c r="I25" s="30">
        <f>I15+I24</f>
        <v>5454.1800000001676</v>
      </c>
      <c r="J25" s="68">
        <f t="shared" ref="J25" si="5">SUM(I25/F25*100)</f>
        <v>156.7982475053748</v>
      </c>
      <c r="K25" s="68"/>
    </row>
    <row r="26" spans="1:11" ht="18" x14ac:dyDescent="0.25">
      <c r="A26" s="21"/>
      <c r="B26" s="22"/>
      <c r="C26" s="22"/>
      <c r="D26" s="22"/>
      <c r="E26" s="22"/>
      <c r="F26" s="22"/>
      <c r="G26" s="22"/>
      <c r="H26" s="23"/>
      <c r="I26" s="23"/>
      <c r="J26" s="23"/>
      <c r="K26" s="23"/>
    </row>
    <row r="27" spans="1:11" ht="15.75" x14ac:dyDescent="0.25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95"/>
    </row>
    <row r="28" spans="1:11" ht="15.75" x14ac:dyDescent="0.25">
      <c r="A28" s="75"/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x14ac:dyDescent="0.25">
      <c r="A29" s="87"/>
      <c r="B29" s="87"/>
      <c r="C29" s="87"/>
      <c r="D29" s="88"/>
      <c r="E29" s="89"/>
      <c r="F29" s="83"/>
      <c r="G29" s="83"/>
      <c r="H29" s="83"/>
      <c r="I29" s="83"/>
      <c r="J29" s="83"/>
      <c r="K29" s="83"/>
    </row>
    <row r="30" spans="1:11" ht="15" customHeight="1" x14ac:dyDescent="0.25">
      <c r="A30" s="470"/>
      <c r="B30" s="470"/>
      <c r="C30" s="470"/>
      <c r="D30" s="470"/>
      <c r="E30" s="470"/>
      <c r="F30" s="90"/>
      <c r="G30" s="90"/>
      <c r="H30" s="90"/>
      <c r="I30" s="90"/>
      <c r="J30" s="85"/>
      <c r="K30" s="85"/>
    </row>
    <row r="31" spans="1:11" ht="15" customHeight="1" x14ac:dyDescent="0.25">
      <c r="A31" s="471"/>
      <c r="B31" s="472"/>
      <c r="C31" s="472"/>
      <c r="D31" s="472"/>
      <c r="E31" s="472"/>
      <c r="F31" s="90"/>
      <c r="G31" s="90"/>
      <c r="H31" s="90"/>
      <c r="I31" s="90"/>
      <c r="J31" s="90"/>
      <c r="K31" s="90"/>
    </row>
    <row r="32" spans="1:11" ht="45" customHeight="1" x14ac:dyDescent="0.25">
      <c r="A32" s="470"/>
      <c r="B32" s="470"/>
      <c r="C32" s="470"/>
      <c r="D32" s="470"/>
      <c r="E32" s="470"/>
      <c r="F32" s="90"/>
      <c r="G32" s="90"/>
      <c r="H32" s="90"/>
      <c r="I32" s="90"/>
      <c r="J32" s="90"/>
      <c r="K32" s="90"/>
    </row>
    <row r="33" spans="1:11" ht="15.75" x14ac:dyDescent="0.25">
      <c r="A33" s="77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ht="15.75" x14ac:dyDescent="0.25">
      <c r="A34" s="473"/>
      <c r="B34" s="473"/>
      <c r="C34" s="473"/>
      <c r="D34" s="473"/>
      <c r="E34" s="473"/>
      <c r="F34" s="473"/>
      <c r="G34" s="473"/>
      <c r="H34" s="473"/>
      <c r="I34" s="473"/>
      <c r="J34" s="473"/>
      <c r="K34" s="77"/>
    </row>
    <row r="35" spans="1:11" ht="18" x14ac:dyDescent="0.25">
      <c r="A35" s="41"/>
      <c r="B35" s="42"/>
      <c r="C35" s="42"/>
      <c r="D35" s="42"/>
      <c r="E35" s="42"/>
      <c r="F35" s="42"/>
      <c r="G35" s="42"/>
      <c r="H35" s="43"/>
      <c r="I35" s="43"/>
      <c r="J35" s="43"/>
      <c r="K35" s="43"/>
    </row>
    <row r="36" spans="1:11" x14ac:dyDescent="0.25">
      <c r="A36" s="92"/>
      <c r="B36" s="92"/>
      <c r="C36" s="92"/>
      <c r="D36" s="93"/>
      <c r="E36" s="94"/>
      <c r="F36" s="84"/>
      <c r="G36" s="84"/>
      <c r="H36" s="84"/>
      <c r="I36" s="84"/>
      <c r="J36" s="84"/>
      <c r="K36" s="84"/>
    </row>
    <row r="37" spans="1:11" x14ac:dyDescent="0.25">
      <c r="A37" s="470"/>
      <c r="B37" s="470"/>
      <c r="C37" s="470"/>
      <c r="D37" s="470"/>
      <c r="E37" s="470"/>
      <c r="F37" s="90"/>
      <c r="G37" s="90"/>
      <c r="H37" s="90"/>
      <c r="I37" s="90"/>
      <c r="J37" s="85"/>
      <c r="K37" s="85"/>
    </row>
    <row r="38" spans="1:11" ht="28.5" customHeight="1" x14ac:dyDescent="0.25">
      <c r="A38" s="470"/>
      <c r="B38" s="470"/>
      <c r="C38" s="470"/>
      <c r="D38" s="470"/>
      <c r="E38" s="470"/>
      <c r="F38" s="90"/>
      <c r="G38" s="90"/>
      <c r="H38" s="90"/>
      <c r="I38" s="90"/>
      <c r="J38" s="85"/>
      <c r="K38" s="85"/>
    </row>
    <row r="39" spans="1:11" x14ac:dyDescent="0.25">
      <c r="A39" s="470"/>
      <c r="B39" s="474"/>
      <c r="C39" s="474"/>
      <c r="D39" s="474"/>
      <c r="E39" s="474"/>
      <c r="F39" s="90"/>
      <c r="G39" s="90"/>
      <c r="H39" s="90"/>
      <c r="I39" s="90"/>
      <c r="J39" s="85"/>
      <c r="K39" s="85"/>
    </row>
    <row r="40" spans="1:11" ht="15" customHeight="1" x14ac:dyDescent="0.25">
      <c r="A40" s="471"/>
      <c r="B40" s="472"/>
      <c r="C40" s="472"/>
      <c r="D40" s="472"/>
      <c r="E40" s="472"/>
      <c r="F40" s="86"/>
      <c r="G40" s="86"/>
      <c r="H40" s="86"/>
      <c r="I40" s="86"/>
      <c r="J40" s="86"/>
      <c r="K40" s="86"/>
    </row>
    <row r="41" spans="1:11" ht="17.25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</row>
    <row r="42" spans="1:11" x14ac:dyDescent="0.25">
      <c r="A42" s="462"/>
      <c r="B42" s="463"/>
      <c r="C42" s="463"/>
      <c r="D42" s="463"/>
      <c r="E42" s="463"/>
      <c r="F42" s="463"/>
      <c r="G42" s="463"/>
      <c r="H42" s="463"/>
      <c r="I42" s="463"/>
      <c r="J42" s="463"/>
      <c r="K42" s="74"/>
    </row>
    <row r="43" spans="1:11" ht="9" customHeight="1" x14ac:dyDescent="0.25"/>
  </sheetData>
  <mergeCells count="25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2:J42"/>
    <mergeCell ref="A23:E23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4:E2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0"/>
  <sheetViews>
    <sheetView topLeftCell="A7" zoomScale="116" zoomScaleNormal="116" workbookViewId="0">
      <selection activeCell="H45" sqref="H45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25">
      <c r="A3" s="468" t="s">
        <v>12</v>
      </c>
      <c r="B3" s="468"/>
      <c r="C3" s="468"/>
      <c r="D3" s="468"/>
      <c r="E3" s="468"/>
      <c r="F3" s="468"/>
      <c r="G3" s="468"/>
      <c r="H3" s="468"/>
      <c r="I3" s="113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468" t="s">
        <v>122</v>
      </c>
      <c r="B5" s="468"/>
      <c r="C5" s="468"/>
      <c r="D5" s="468"/>
      <c r="E5" s="468"/>
      <c r="F5" s="468"/>
      <c r="G5" s="468"/>
      <c r="H5" s="468"/>
      <c r="I5" s="113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468" t="s">
        <v>211</v>
      </c>
      <c r="B7" s="468"/>
      <c r="C7" s="468"/>
      <c r="D7" s="468"/>
      <c r="E7" s="468"/>
      <c r="F7" s="468"/>
      <c r="G7" s="468"/>
      <c r="H7" s="468"/>
      <c r="I7" s="113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33"/>
      <c r="C9" s="133"/>
      <c r="D9" s="133"/>
      <c r="E9" s="132" t="s">
        <v>143</v>
      </c>
      <c r="F9" s="3" t="s">
        <v>144</v>
      </c>
      <c r="G9" s="3" t="s">
        <v>271</v>
      </c>
      <c r="H9" s="3" t="s">
        <v>278</v>
      </c>
      <c r="I9" s="132" t="s">
        <v>270</v>
      </c>
      <c r="J9" s="150" t="s">
        <v>203</v>
      </c>
      <c r="K9" s="150" t="s">
        <v>263</v>
      </c>
    </row>
    <row r="10" spans="1:11" x14ac:dyDescent="0.25">
      <c r="A10" s="111"/>
      <c r="B10" s="112"/>
      <c r="C10" s="114"/>
      <c r="D10" s="158">
        <v>1</v>
      </c>
      <c r="E10" s="159"/>
      <c r="F10" s="108">
        <v>2</v>
      </c>
      <c r="G10" s="108">
        <v>3</v>
      </c>
      <c r="H10" s="108">
        <v>4</v>
      </c>
      <c r="I10" s="160">
        <v>5</v>
      </c>
      <c r="J10" s="161">
        <v>6</v>
      </c>
      <c r="K10" s="161">
        <v>7</v>
      </c>
    </row>
    <row r="11" spans="1:11" ht="15.75" customHeight="1" x14ac:dyDescent="0.25">
      <c r="A11" s="121"/>
      <c r="B11" s="121"/>
      <c r="C11" s="121"/>
      <c r="D11" s="66"/>
      <c r="E11" s="172" t="s">
        <v>145</v>
      </c>
      <c r="F11" s="67">
        <f>SUM(F12+F38)</f>
        <v>1863092.7</v>
      </c>
      <c r="G11" s="67">
        <v>2296824</v>
      </c>
      <c r="H11" s="67">
        <f t="shared" ref="H11:I11" si="0">SUM(H12)</f>
        <v>0</v>
      </c>
      <c r="I11" s="67">
        <f t="shared" si="0"/>
        <v>2272801.2399999998</v>
      </c>
      <c r="J11" s="433">
        <f>SUM(I11/F11*100)</f>
        <v>121.99077587497389</v>
      </c>
      <c r="K11" s="433">
        <f>SUM(I11/G11*100)</f>
        <v>98.95408790573417</v>
      </c>
    </row>
    <row r="12" spans="1:11" x14ac:dyDescent="0.25">
      <c r="A12" s="162">
        <v>6</v>
      </c>
      <c r="B12" s="162"/>
      <c r="C12" s="162"/>
      <c r="D12" s="163"/>
      <c r="E12" s="171" t="s">
        <v>5</v>
      </c>
      <c r="F12" s="164">
        <f>SUM(F13+F22+F25+F28+F34)</f>
        <v>1863092.7</v>
      </c>
      <c r="G12" s="164">
        <v>2296824</v>
      </c>
      <c r="H12" s="164">
        <f t="shared" ref="H12" si="1">SUM(H13+H22+H28+H34)</f>
        <v>0</v>
      </c>
      <c r="I12" s="164">
        <f>SUM(I13+I22+I25+I28+I34)</f>
        <v>2272801.2399999998</v>
      </c>
      <c r="J12" s="434">
        <f t="shared" ref="J12:J44" si="2">SUM(I12/F12*100)</f>
        <v>121.99077587497389</v>
      </c>
      <c r="K12" s="434">
        <f t="shared" ref="K12:K18" si="3">SUM(I12/G12*100)</f>
        <v>98.95408790573417</v>
      </c>
    </row>
    <row r="13" spans="1:11" ht="26.25" x14ac:dyDescent="0.25">
      <c r="A13" s="116"/>
      <c r="B13" s="117">
        <v>63</v>
      </c>
      <c r="C13" s="117"/>
      <c r="D13" s="118"/>
      <c r="E13" s="151" t="s">
        <v>20</v>
      </c>
      <c r="F13" s="119">
        <f>SUM(F14+F16+F19)</f>
        <v>1592425.5</v>
      </c>
      <c r="G13" s="119">
        <f>SUM(G14+G16+G19)</f>
        <v>1963340</v>
      </c>
      <c r="H13" s="119">
        <f t="shared" ref="H13" si="4">SUM(H14+H16)</f>
        <v>0</v>
      </c>
      <c r="I13" s="119">
        <f>SUM(I14+I16+I19)</f>
        <v>1962862.47</v>
      </c>
      <c r="J13" s="435">
        <f t="shared" si="2"/>
        <v>123.26243645307112</v>
      </c>
      <c r="K13" s="435">
        <f t="shared" si="3"/>
        <v>99.975677671722678</v>
      </c>
    </row>
    <row r="14" spans="1:11" ht="26.25" x14ac:dyDescent="0.25">
      <c r="A14" s="50"/>
      <c r="B14" s="120"/>
      <c r="C14" s="120">
        <v>634</v>
      </c>
      <c r="D14" s="60"/>
      <c r="E14" s="152" t="s">
        <v>146</v>
      </c>
      <c r="F14" s="61">
        <f>SUM(F15)</f>
        <v>0</v>
      </c>
      <c r="G14" s="61">
        <f t="shared" ref="G14:I14" si="5">SUM(G15)</f>
        <v>0</v>
      </c>
      <c r="H14" s="61">
        <f t="shared" si="5"/>
        <v>0</v>
      </c>
      <c r="I14" s="61">
        <f t="shared" si="5"/>
        <v>0</v>
      </c>
      <c r="J14" s="351" t="e">
        <f t="shared" si="2"/>
        <v>#DIV/0!</v>
      </c>
      <c r="K14" s="351" t="e">
        <f t="shared" si="3"/>
        <v>#DIV/0!</v>
      </c>
    </row>
    <row r="15" spans="1:11" ht="26.25" x14ac:dyDescent="0.25">
      <c r="A15" s="11"/>
      <c r="B15" s="15"/>
      <c r="C15" s="15"/>
      <c r="D15" s="142">
        <v>6341</v>
      </c>
      <c r="E15" s="153" t="s">
        <v>147</v>
      </c>
      <c r="F15" s="135"/>
      <c r="G15" s="135"/>
      <c r="H15" s="135"/>
      <c r="I15" s="146"/>
      <c r="J15" s="358" t="e">
        <f t="shared" si="2"/>
        <v>#DIV/0!</v>
      </c>
      <c r="K15" s="358" t="e">
        <f t="shared" si="3"/>
        <v>#DIV/0!</v>
      </c>
    </row>
    <row r="16" spans="1:11" ht="26.25" x14ac:dyDescent="0.25">
      <c r="A16" s="124"/>
      <c r="B16" s="125"/>
      <c r="C16" s="125">
        <v>636</v>
      </c>
      <c r="D16" s="144"/>
      <c r="E16" s="152" t="s">
        <v>128</v>
      </c>
      <c r="F16" s="61">
        <f>SUM(F17+F18)</f>
        <v>1592425.5</v>
      </c>
      <c r="G16" s="61">
        <v>1933550</v>
      </c>
      <c r="H16" s="61">
        <f t="shared" ref="H16:I16" si="6">SUM(H17+H18)</f>
        <v>0</v>
      </c>
      <c r="I16" s="61">
        <f t="shared" si="6"/>
        <v>1929131.07</v>
      </c>
      <c r="J16" s="351">
        <f t="shared" si="2"/>
        <v>121.144196070711</v>
      </c>
      <c r="K16" s="351">
        <f t="shared" si="3"/>
        <v>99.77146026738383</v>
      </c>
    </row>
    <row r="17" spans="1:11" ht="39" x14ac:dyDescent="0.25">
      <c r="A17" s="136"/>
      <c r="B17" s="44"/>
      <c r="C17" s="44"/>
      <c r="D17" s="142">
        <v>6361</v>
      </c>
      <c r="E17" s="153" t="s">
        <v>148</v>
      </c>
      <c r="F17" s="146">
        <v>1584149.88</v>
      </c>
      <c r="G17" s="135"/>
      <c r="H17" s="135"/>
      <c r="I17" s="146">
        <v>1905431.79</v>
      </c>
      <c r="J17" s="358">
        <f t="shared" si="2"/>
        <v>120.28102984800908</v>
      </c>
      <c r="K17" s="358" t="e">
        <f t="shared" si="3"/>
        <v>#DIV/0!</v>
      </c>
    </row>
    <row r="18" spans="1:11" ht="39" x14ac:dyDescent="0.25">
      <c r="A18" s="136"/>
      <c r="B18" s="44"/>
      <c r="C18" s="45"/>
      <c r="D18" s="142">
        <v>6362</v>
      </c>
      <c r="E18" s="153" t="s">
        <v>149</v>
      </c>
      <c r="F18" s="146">
        <v>8275.6200000000008</v>
      </c>
      <c r="G18" s="135"/>
      <c r="H18" s="135"/>
      <c r="I18" s="146">
        <v>23699.279999999999</v>
      </c>
      <c r="J18" s="358">
        <f t="shared" si="2"/>
        <v>286.37467645928638</v>
      </c>
      <c r="K18" s="358" t="e">
        <f t="shared" si="3"/>
        <v>#DIV/0!</v>
      </c>
    </row>
    <row r="19" spans="1:11" s="134" customFormat="1" ht="26.25" x14ac:dyDescent="0.25">
      <c r="A19" s="122"/>
      <c r="B19" s="123"/>
      <c r="C19" s="127">
        <v>638</v>
      </c>
      <c r="D19" s="143"/>
      <c r="E19" s="151" t="s">
        <v>256</v>
      </c>
      <c r="F19" s="119"/>
      <c r="G19" s="119">
        <v>29790</v>
      </c>
      <c r="H19" s="119"/>
      <c r="I19" s="441">
        <f>I20+I21</f>
        <v>33731.4</v>
      </c>
      <c r="J19" s="435"/>
      <c r="K19" s="435"/>
    </row>
    <row r="20" spans="1:11" s="134" customFormat="1" ht="26.25" x14ac:dyDescent="0.25">
      <c r="A20" s="136"/>
      <c r="B20" s="44"/>
      <c r="C20" s="45"/>
      <c r="D20" s="142">
        <v>6381</v>
      </c>
      <c r="E20" s="153" t="s">
        <v>257</v>
      </c>
      <c r="F20" s="135"/>
      <c r="G20" s="135"/>
      <c r="H20" s="135"/>
      <c r="I20" s="146">
        <v>33731.4</v>
      </c>
      <c r="J20" s="358"/>
      <c r="K20" s="358"/>
    </row>
    <row r="21" spans="1:11" s="134" customFormat="1" ht="26.25" x14ac:dyDescent="0.25">
      <c r="A21" s="136"/>
      <c r="B21" s="44"/>
      <c r="C21" s="45"/>
      <c r="D21" s="142">
        <v>6382</v>
      </c>
      <c r="E21" s="153" t="s">
        <v>258</v>
      </c>
      <c r="F21" s="135"/>
      <c r="G21" s="135"/>
      <c r="H21" s="135"/>
      <c r="I21" s="146"/>
      <c r="J21" s="358"/>
      <c r="K21" s="358"/>
    </row>
    <row r="22" spans="1:11" x14ac:dyDescent="0.25">
      <c r="A22" s="122"/>
      <c r="B22" s="123">
        <v>64</v>
      </c>
      <c r="C22" s="127"/>
      <c r="D22" s="143"/>
      <c r="E22" s="151" t="s">
        <v>44</v>
      </c>
      <c r="F22" s="119">
        <f>SUM(F23)</f>
        <v>0.06</v>
      </c>
      <c r="G22" s="119">
        <v>3</v>
      </c>
      <c r="H22" s="119">
        <f t="shared" ref="H22:I22" si="7">SUM(H23)</f>
        <v>0</v>
      </c>
      <c r="I22" s="119">
        <f t="shared" si="7"/>
        <v>0.19</v>
      </c>
      <c r="J22" s="435">
        <f t="shared" si="2"/>
        <v>316.66666666666669</v>
      </c>
      <c r="K22" s="435">
        <f t="shared" ref="K22:K44" si="8">SUM(I22/G22*100)</f>
        <v>6.3333333333333339</v>
      </c>
    </row>
    <row r="23" spans="1:11" x14ac:dyDescent="0.25">
      <c r="A23" s="124"/>
      <c r="B23" s="125"/>
      <c r="C23" s="126">
        <v>641</v>
      </c>
      <c r="D23" s="144"/>
      <c r="E23" s="152" t="s">
        <v>129</v>
      </c>
      <c r="F23" s="61">
        <f>SUM(F24)</f>
        <v>0.06</v>
      </c>
      <c r="G23" s="61">
        <v>3</v>
      </c>
      <c r="H23" s="61">
        <f t="shared" ref="H23:I23" si="9">SUM(H24)</f>
        <v>0</v>
      </c>
      <c r="I23" s="61">
        <f t="shared" si="9"/>
        <v>0.19</v>
      </c>
      <c r="J23" s="351">
        <f t="shared" si="2"/>
        <v>316.66666666666669</v>
      </c>
      <c r="K23" s="351">
        <f t="shared" si="8"/>
        <v>6.3333333333333339</v>
      </c>
    </row>
    <row r="24" spans="1:11" ht="26.25" x14ac:dyDescent="0.25">
      <c r="A24" s="136"/>
      <c r="B24" s="44"/>
      <c r="C24" s="45"/>
      <c r="D24" s="142">
        <v>6413</v>
      </c>
      <c r="E24" s="153" t="s">
        <v>130</v>
      </c>
      <c r="F24" s="135">
        <v>0.06</v>
      </c>
      <c r="G24" s="135"/>
      <c r="H24" s="135"/>
      <c r="I24" s="146">
        <v>0.19</v>
      </c>
      <c r="J24" s="358">
        <f t="shared" si="2"/>
        <v>316.66666666666669</v>
      </c>
      <c r="K24" s="358" t="e">
        <f t="shared" si="8"/>
        <v>#DIV/0!</v>
      </c>
    </row>
    <row r="25" spans="1:11" ht="39" x14ac:dyDescent="0.25">
      <c r="A25" s="122"/>
      <c r="B25" s="123">
        <v>65</v>
      </c>
      <c r="C25" s="127"/>
      <c r="D25" s="143"/>
      <c r="E25" s="151" t="s">
        <v>43</v>
      </c>
      <c r="F25" s="119">
        <f>SUM(F26)</f>
        <v>4200.47</v>
      </c>
      <c r="G25" s="119">
        <f t="shared" ref="G25:I25" si="10">SUM(G26)</f>
        <v>13000</v>
      </c>
      <c r="H25" s="119">
        <f t="shared" si="10"/>
        <v>0</v>
      </c>
      <c r="I25" s="119">
        <f t="shared" si="10"/>
        <v>13935.42</v>
      </c>
      <c r="J25" s="435">
        <f t="shared" si="2"/>
        <v>331.7585889198113</v>
      </c>
      <c r="K25" s="435">
        <f t="shared" si="8"/>
        <v>107.19553846153846</v>
      </c>
    </row>
    <row r="26" spans="1:11" x14ac:dyDescent="0.25">
      <c r="A26" s="124"/>
      <c r="B26" s="125"/>
      <c r="C26" s="126">
        <v>652</v>
      </c>
      <c r="D26" s="144"/>
      <c r="E26" s="152" t="s">
        <v>131</v>
      </c>
      <c r="F26" s="61">
        <f>SUM(F27)</f>
        <v>4200.47</v>
      </c>
      <c r="G26" s="61">
        <v>13000</v>
      </c>
      <c r="H26" s="61">
        <f t="shared" ref="H26:I26" si="11">SUM(H27)</f>
        <v>0</v>
      </c>
      <c r="I26" s="61">
        <f t="shared" si="11"/>
        <v>13935.42</v>
      </c>
      <c r="J26" s="351">
        <f t="shared" si="2"/>
        <v>331.7585889198113</v>
      </c>
      <c r="K26" s="351">
        <f t="shared" si="8"/>
        <v>107.19553846153846</v>
      </c>
    </row>
    <row r="27" spans="1:11" x14ac:dyDescent="0.25">
      <c r="A27" s="136"/>
      <c r="B27" s="44"/>
      <c r="C27" s="45"/>
      <c r="D27" s="142">
        <v>6526</v>
      </c>
      <c r="E27" s="153" t="s">
        <v>132</v>
      </c>
      <c r="F27" s="146">
        <v>4200.47</v>
      </c>
      <c r="G27" s="135"/>
      <c r="H27" s="135"/>
      <c r="I27" s="146">
        <v>13935.42</v>
      </c>
      <c r="J27" s="358">
        <f t="shared" si="2"/>
        <v>331.7585889198113</v>
      </c>
      <c r="K27" s="358" t="e">
        <f t="shared" si="8"/>
        <v>#DIV/0!</v>
      </c>
    </row>
    <row r="28" spans="1:11" ht="51.75" x14ac:dyDescent="0.25">
      <c r="A28" s="191"/>
      <c r="B28" s="191">
        <v>66</v>
      </c>
      <c r="C28" s="116"/>
      <c r="D28" s="192"/>
      <c r="E28" s="193" t="s">
        <v>204</v>
      </c>
      <c r="F28" s="157">
        <f>SUM(F29+F31)</f>
        <v>28585.73</v>
      </c>
      <c r="G28" s="157">
        <f t="shared" ref="G28:I28" si="12">SUM(G29+G31)</f>
        <v>33400</v>
      </c>
      <c r="H28" s="157">
        <f t="shared" si="12"/>
        <v>0</v>
      </c>
      <c r="I28" s="157">
        <f t="shared" si="12"/>
        <v>32506.720000000001</v>
      </c>
      <c r="J28" s="435">
        <f t="shared" si="2"/>
        <v>113.71659915629233</v>
      </c>
      <c r="K28" s="435">
        <f t="shared" si="8"/>
        <v>97.325508982035942</v>
      </c>
    </row>
    <row r="29" spans="1:11" ht="26.25" x14ac:dyDescent="0.25">
      <c r="A29" s="53"/>
      <c r="B29" s="54"/>
      <c r="C29" s="73">
        <v>661</v>
      </c>
      <c r="D29" s="144">
        <v>661</v>
      </c>
      <c r="E29" s="152" t="s">
        <v>141</v>
      </c>
      <c r="F29" s="61">
        <f>SUM(F30)</f>
        <v>28585.73</v>
      </c>
      <c r="G29" s="61">
        <v>29000</v>
      </c>
      <c r="H29" s="61">
        <f t="shared" ref="H29:I29" si="13">SUM(H30)</f>
        <v>0</v>
      </c>
      <c r="I29" s="61">
        <f t="shared" si="13"/>
        <v>28106.720000000001</v>
      </c>
      <c r="J29" s="351">
        <f t="shared" si="2"/>
        <v>98.324303769748056</v>
      </c>
      <c r="K29" s="351">
        <f t="shared" si="8"/>
        <v>96.919724137931041</v>
      </c>
    </row>
    <row r="30" spans="1:11" x14ac:dyDescent="0.25">
      <c r="A30" s="15"/>
      <c r="B30" s="15"/>
      <c r="C30" s="26"/>
      <c r="D30" s="142">
        <v>6615</v>
      </c>
      <c r="E30" s="153" t="s">
        <v>142</v>
      </c>
      <c r="F30" s="147">
        <v>28585.73</v>
      </c>
      <c r="G30" s="135">
        <v>29000</v>
      </c>
      <c r="H30" s="10"/>
      <c r="I30" s="147">
        <v>28106.720000000001</v>
      </c>
      <c r="J30" s="358">
        <f t="shared" si="2"/>
        <v>98.324303769748056</v>
      </c>
      <c r="K30" s="358">
        <f t="shared" si="8"/>
        <v>96.919724137931041</v>
      </c>
    </row>
    <row r="31" spans="1:11" ht="39" x14ac:dyDescent="0.25">
      <c r="A31" s="207"/>
      <c r="B31" s="167"/>
      <c r="C31" s="167">
        <v>663</v>
      </c>
      <c r="D31" s="188"/>
      <c r="E31" s="247" t="s">
        <v>150</v>
      </c>
      <c r="F31" s="186">
        <f>SUM(F32+F33)</f>
        <v>0</v>
      </c>
      <c r="G31" s="186">
        <v>4400</v>
      </c>
      <c r="H31" s="186">
        <f t="shared" ref="H31:I31" si="14">SUM(H32+H33)</f>
        <v>0</v>
      </c>
      <c r="I31" s="186">
        <f t="shared" si="14"/>
        <v>4400</v>
      </c>
      <c r="J31" s="351" t="e">
        <f t="shared" si="2"/>
        <v>#DIV/0!</v>
      </c>
      <c r="K31" s="351">
        <f t="shared" si="8"/>
        <v>100</v>
      </c>
    </row>
    <row r="32" spans="1:11" x14ac:dyDescent="0.25">
      <c r="A32" s="134"/>
      <c r="B32" s="139"/>
      <c r="C32" s="139"/>
      <c r="D32" s="187">
        <v>6631</v>
      </c>
      <c r="E32" s="248" t="s">
        <v>151</v>
      </c>
      <c r="F32" s="141"/>
      <c r="G32" s="141"/>
      <c r="H32" s="141"/>
      <c r="I32" s="141">
        <v>4400</v>
      </c>
      <c r="J32" s="358" t="e">
        <f t="shared" si="2"/>
        <v>#DIV/0!</v>
      </c>
      <c r="K32" s="358" t="e">
        <f t="shared" si="8"/>
        <v>#DIV/0!</v>
      </c>
    </row>
    <row r="33" spans="1:11" s="134" customFormat="1" x14ac:dyDescent="0.25">
      <c r="A33" s="208"/>
      <c r="B33" s="139"/>
      <c r="C33" s="139"/>
      <c r="D33" s="156">
        <v>6632</v>
      </c>
      <c r="E33" s="248" t="s">
        <v>205</v>
      </c>
      <c r="F33" s="141"/>
      <c r="G33" s="141"/>
      <c r="H33" s="141"/>
      <c r="I33" s="141"/>
      <c r="J33" s="358" t="e">
        <f t="shared" si="2"/>
        <v>#DIV/0!</v>
      </c>
      <c r="K33" s="358" t="e">
        <f t="shared" si="8"/>
        <v>#DIV/0!</v>
      </c>
    </row>
    <row r="34" spans="1:11" ht="41.45" customHeight="1" x14ac:dyDescent="0.25">
      <c r="A34" s="209"/>
      <c r="B34" s="189">
        <v>67</v>
      </c>
      <c r="C34" s="189"/>
      <c r="D34" s="189"/>
      <c r="E34" s="249" t="s">
        <v>152</v>
      </c>
      <c r="F34" s="215">
        <f>SUM(F35)</f>
        <v>237880.94</v>
      </c>
      <c r="G34" s="215">
        <f t="shared" ref="G34:I34" si="15">SUM(G35)</f>
        <v>283602</v>
      </c>
      <c r="H34" s="215">
        <f t="shared" si="15"/>
        <v>0</v>
      </c>
      <c r="I34" s="215">
        <f t="shared" si="15"/>
        <v>263496.44</v>
      </c>
      <c r="J34" s="435">
        <f t="shared" si="2"/>
        <v>110.76820194169403</v>
      </c>
      <c r="K34" s="435">
        <f t="shared" si="8"/>
        <v>92.910642379108751</v>
      </c>
    </row>
    <row r="35" spans="1:11" ht="38.25" x14ac:dyDescent="0.25">
      <c r="A35" s="210"/>
      <c r="B35" s="190"/>
      <c r="C35" s="194">
        <v>671</v>
      </c>
      <c r="D35" s="194"/>
      <c r="E35" s="225" t="s">
        <v>260</v>
      </c>
      <c r="F35" s="216">
        <f>SUM(F36+F37)</f>
        <v>237880.94</v>
      </c>
      <c r="G35" s="216">
        <v>283602</v>
      </c>
      <c r="H35" s="216">
        <f t="shared" ref="H35:I35" si="16">SUM(H36+H37)</f>
        <v>0</v>
      </c>
      <c r="I35" s="216">
        <f t="shared" si="16"/>
        <v>263496.44</v>
      </c>
      <c r="J35" s="351">
        <f t="shared" si="2"/>
        <v>110.76820194169403</v>
      </c>
      <c r="K35" s="351">
        <f t="shared" si="8"/>
        <v>92.910642379108751</v>
      </c>
    </row>
    <row r="36" spans="1:11" ht="25.5" x14ac:dyDescent="0.25">
      <c r="A36" s="3"/>
      <c r="B36" s="115"/>
      <c r="C36" s="115"/>
      <c r="D36" s="98">
        <v>6711</v>
      </c>
      <c r="E36" s="155" t="s">
        <v>153</v>
      </c>
      <c r="F36" s="428">
        <v>235191.28</v>
      </c>
      <c r="G36" s="108"/>
      <c r="H36" s="108"/>
      <c r="I36" s="428">
        <v>263496.44</v>
      </c>
      <c r="J36" s="358">
        <f t="shared" si="2"/>
        <v>112.03495299655668</v>
      </c>
      <c r="K36" s="358" t="e">
        <f t="shared" si="8"/>
        <v>#DIV/0!</v>
      </c>
    </row>
    <row r="37" spans="1:11" s="134" customFormat="1" ht="25.5" x14ac:dyDescent="0.25">
      <c r="A37" s="3"/>
      <c r="B37" s="115"/>
      <c r="C37" s="115"/>
      <c r="D37" s="98">
        <v>6712</v>
      </c>
      <c r="E37" s="155" t="s">
        <v>206</v>
      </c>
      <c r="F37" s="428">
        <v>2689.66</v>
      </c>
      <c r="G37" s="108"/>
      <c r="H37" s="108"/>
      <c r="I37" s="428"/>
      <c r="J37" s="358">
        <f t="shared" si="2"/>
        <v>0</v>
      </c>
      <c r="K37" s="358" t="e">
        <f t="shared" si="8"/>
        <v>#DIV/0!</v>
      </c>
    </row>
    <row r="38" spans="1:11" x14ac:dyDescent="0.25">
      <c r="A38" s="56">
        <v>9</v>
      </c>
      <c r="B38" s="57"/>
      <c r="C38" s="57"/>
      <c r="D38" s="57"/>
      <c r="E38" s="224" t="s">
        <v>273</v>
      </c>
      <c r="F38" s="211">
        <f>SUM(F40)</f>
        <v>0</v>
      </c>
      <c r="G38" s="212">
        <v>3479</v>
      </c>
      <c r="H38" s="212"/>
      <c r="I38" s="213"/>
      <c r="J38" s="434" t="e">
        <f t="shared" si="2"/>
        <v>#DIV/0!</v>
      </c>
      <c r="K38" s="434">
        <f t="shared" si="8"/>
        <v>0</v>
      </c>
    </row>
    <row r="39" spans="1:11" x14ac:dyDescent="0.25">
      <c r="A39" s="20">
        <v>92</v>
      </c>
      <c r="B39" s="195"/>
      <c r="C39" s="196"/>
      <c r="D39" s="195"/>
      <c r="E39" s="197" t="s">
        <v>272</v>
      </c>
      <c r="F39" s="214">
        <f>SUM(F40)</f>
        <v>0</v>
      </c>
      <c r="G39" s="214">
        <v>3479</v>
      </c>
      <c r="H39" s="214">
        <f t="shared" ref="H39:I39" si="17">SUM(H40)</f>
        <v>0</v>
      </c>
      <c r="I39" s="214">
        <f t="shared" si="17"/>
        <v>0</v>
      </c>
      <c r="J39" s="435" t="e">
        <f t="shared" si="2"/>
        <v>#DIV/0!</v>
      </c>
      <c r="K39" s="435">
        <f t="shared" si="8"/>
        <v>0</v>
      </c>
    </row>
    <row r="40" spans="1:11" ht="15.75" customHeight="1" x14ac:dyDescent="0.25">
      <c r="A40" s="50"/>
      <c r="B40" s="50"/>
      <c r="C40" s="120"/>
      <c r="D40" s="145"/>
      <c r="E40" s="154"/>
      <c r="F40" s="52">
        <f>SUM(F41)</f>
        <v>0</v>
      </c>
      <c r="G40" s="52"/>
      <c r="H40" s="52"/>
      <c r="I40" s="52"/>
      <c r="J40" s="351" t="e">
        <f t="shared" si="2"/>
        <v>#DIV/0!</v>
      </c>
      <c r="K40" s="351" t="e">
        <f t="shared" si="8"/>
        <v>#DIV/0!</v>
      </c>
    </row>
    <row r="41" spans="1:11" ht="15.75" customHeight="1" x14ac:dyDescent="0.25">
      <c r="A41" s="11"/>
      <c r="B41" s="15"/>
      <c r="C41" s="15"/>
      <c r="D41" s="142"/>
      <c r="E41" s="153"/>
      <c r="F41" s="135"/>
      <c r="G41" s="135"/>
      <c r="H41" s="135"/>
      <c r="I41" s="146"/>
      <c r="J41" s="358" t="e">
        <f t="shared" si="2"/>
        <v>#DIV/0!</v>
      </c>
      <c r="K41" s="358" t="e">
        <f t="shared" si="8"/>
        <v>#DIV/0!</v>
      </c>
    </row>
    <row r="42" spans="1:11" x14ac:dyDescent="0.25">
      <c r="A42" s="136"/>
      <c r="B42" s="136"/>
      <c r="C42" s="136"/>
      <c r="D42" s="142" t="s">
        <v>154</v>
      </c>
      <c r="E42" s="153"/>
      <c r="F42" s="135"/>
      <c r="G42" s="135"/>
      <c r="H42" s="135"/>
      <c r="I42" s="146"/>
      <c r="J42" s="358" t="e">
        <f t="shared" si="2"/>
        <v>#DIV/0!</v>
      </c>
      <c r="K42" s="358" t="e">
        <f t="shared" si="8"/>
        <v>#DIV/0!</v>
      </c>
    </row>
    <row r="43" spans="1:11" x14ac:dyDescent="0.25">
      <c r="A43" s="136"/>
      <c r="B43" s="136"/>
      <c r="C43" s="136"/>
      <c r="D43" s="142"/>
      <c r="E43" s="153"/>
      <c r="F43" s="135"/>
      <c r="G43" s="135"/>
      <c r="H43" s="135"/>
      <c r="I43" s="146"/>
      <c r="J43" s="358" t="e">
        <f t="shared" si="2"/>
        <v>#DIV/0!</v>
      </c>
      <c r="K43" s="358" t="e">
        <f t="shared" si="8"/>
        <v>#DIV/0!</v>
      </c>
    </row>
    <row r="44" spans="1:11" x14ac:dyDescent="0.25">
      <c r="A44" s="136"/>
      <c r="B44" s="44"/>
      <c r="C44" s="45"/>
      <c r="D44" s="142"/>
      <c r="E44" s="153"/>
      <c r="F44" s="135"/>
      <c r="G44" s="135"/>
      <c r="H44" s="135"/>
      <c r="I44" s="146"/>
      <c r="J44" s="358" t="e">
        <f t="shared" si="2"/>
        <v>#DIV/0!</v>
      </c>
      <c r="K44" s="358" t="e">
        <f t="shared" si="8"/>
        <v>#DIV/0!</v>
      </c>
    </row>
    <row r="45" spans="1:11" ht="39" x14ac:dyDescent="0.25">
      <c r="A45" s="138"/>
      <c r="B45" s="178"/>
      <c r="C45" s="179"/>
      <c r="D45" s="180"/>
      <c r="E45" s="168" t="s">
        <v>143</v>
      </c>
      <c r="F45" s="168" t="s">
        <v>144</v>
      </c>
      <c r="G45" s="168" t="s">
        <v>271</v>
      </c>
      <c r="H45" s="169" t="s">
        <v>278</v>
      </c>
      <c r="I45" s="168" t="s">
        <v>270</v>
      </c>
      <c r="J45" s="150" t="s">
        <v>203</v>
      </c>
      <c r="K45" s="150" t="s">
        <v>263</v>
      </c>
    </row>
    <row r="46" spans="1:11" x14ac:dyDescent="0.25">
      <c r="A46" s="200"/>
      <c r="B46" s="201"/>
      <c r="C46" s="202"/>
      <c r="D46" s="203"/>
      <c r="E46" s="148">
        <v>1</v>
      </c>
      <c r="F46" s="149">
        <v>2</v>
      </c>
      <c r="G46" s="149">
        <v>3</v>
      </c>
      <c r="H46" s="149">
        <v>4</v>
      </c>
      <c r="I46" s="149">
        <v>5</v>
      </c>
      <c r="J46" s="204">
        <v>6</v>
      </c>
      <c r="K46" s="204">
        <v>7</v>
      </c>
    </row>
    <row r="47" spans="1:11" x14ac:dyDescent="0.25">
      <c r="A47" s="175"/>
      <c r="B47" s="176"/>
      <c r="C47" s="177"/>
      <c r="D47" s="181"/>
      <c r="E47" s="198" t="s">
        <v>9</v>
      </c>
      <c r="F47" s="67">
        <f>SUM(F48+F106)</f>
        <v>1871279.81</v>
      </c>
      <c r="G47" s="67">
        <f>SUM(G48+G106)</f>
        <v>2296824</v>
      </c>
      <c r="H47" s="67">
        <f>SUM(H48+H106)</f>
        <v>0</v>
      </c>
      <c r="I47" s="67">
        <f>SUM(I48+I106)</f>
        <v>2270825.4699999997</v>
      </c>
      <c r="J47" s="436">
        <f>SUM(I47/F47*100)</f>
        <v>121.35146533751143</v>
      </c>
      <c r="K47" s="436">
        <f>I47/G47*100</f>
        <v>98.868066077331122</v>
      </c>
    </row>
    <row r="48" spans="1:11" x14ac:dyDescent="0.25">
      <c r="A48" s="65">
        <v>3</v>
      </c>
      <c r="B48" s="173"/>
      <c r="C48" s="174"/>
      <c r="D48" s="182"/>
      <c r="E48" s="199" t="s">
        <v>6</v>
      </c>
      <c r="F48" s="137">
        <f>SUM(F49+F59+F92+F98+F102)</f>
        <v>1828457.1700000002</v>
      </c>
      <c r="G48" s="137">
        <f>SUM(G49+G59+G92+G98+G102)</f>
        <v>2266920</v>
      </c>
      <c r="H48" s="137">
        <f>SUM(H49+H59+H92+H98+H102)</f>
        <v>0</v>
      </c>
      <c r="I48" s="137">
        <f>SUM(I49+I59+I92+I98+I102)</f>
        <v>2243737.4699999997</v>
      </c>
      <c r="J48" s="437">
        <f t="shared" ref="J48:J117" si="18">SUM(I48/F48*100)</f>
        <v>122.71206057290362</v>
      </c>
      <c r="K48" s="437">
        <f t="shared" ref="K48:K111" si="19">I48/G48*100</f>
        <v>98.977355619077855</v>
      </c>
    </row>
    <row r="49" spans="1:11" x14ac:dyDescent="0.25">
      <c r="A49" s="166"/>
      <c r="B49" s="166">
        <v>31</v>
      </c>
      <c r="C49" s="166"/>
      <c r="D49" s="183"/>
      <c r="E49" s="250" t="s">
        <v>7</v>
      </c>
      <c r="F49" s="184">
        <f>SUM(F50+F54+F56)</f>
        <v>1466026.51</v>
      </c>
      <c r="G49" s="184">
        <f t="shared" ref="G49:I49" si="20">SUM(G50+G54+G56)</f>
        <v>1832709</v>
      </c>
      <c r="H49" s="184">
        <f t="shared" si="20"/>
        <v>0</v>
      </c>
      <c r="I49" s="184">
        <f t="shared" si="20"/>
        <v>1807912.63</v>
      </c>
      <c r="J49" s="438">
        <f t="shared" si="18"/>
        <v>123.32059602387409</v>
      </c>
      <c r="K49" s="438">
        <f t="shared" si="19"/>
        <v>98.647009972668869</v>
      </c>
    </row>
    <row r="50" spans="1:11" x14ac:dyDescent="0.25">
      <c r="A50" s="167"/>
      <c r="B50" s="167"/>
      <c r="C50" s="167">
        <v>311</v>
      </c>
      <c r="D50" s="185"/>
      <c r="E50" s="251" t="s">
        <v>155</v>
      </c>
      <c r="F50" s="186">
        <f>SUM(F51:F53)</f>
        <v>1210938.25</v>
      </c>
      <c r="G50" s="186">
        <v>1509035</v>
      </c>
      <c r="H50" s="186">
        <f t="shared" ref="H50:I50" si="21">SUM(H51:H53)</f>
        <v>0</v>
      </c>
      <c r="I50" s="186">
        <f t="shared" si="21"/>
        <v>1488654.41</v>
      </c>
      <c r="J50" s="439">
        <f t="shared" si="18"/>
        <v>122.93396546025363</v>
      </c>
      <c r="K50" s="439">
        <f t="shared" si="19"/>
        <v>98.649428939686615</v>
      </c>
    </row>
    <row r="51" spans="1:11" x14ac:dyDescent="0.25">
      <c r="A51" s="139"/>
      <c r="B51" s="139"/>
      <c r="C51" s="139"/>
      <c r="D51" s="187">
        <v>3111</v>
      </c>
      <c r="E51" s="252" t="s">
        <v>156</v>
      </c>
      <c r="F51" s="141">
        <v>1210938.25</v>
      </c>
      <c r="G51" s="141"/>
      <c r="H51" s="141"/>
      <c r="I51" s="141">
        <v>1488654.41</v>
      </c>
      <c r="J51" s="440">
        <f t="shared" si="18"/>
        <v>122.93396546025363</v>
      </c>
      <c r="K51" s="440" t="e">
        <f t="shared" si="19"/>
        <v>#DIV/0!</v>
      </c>
    </row>
    <row r="52" spans="1:11" x14ac:dyDescent="0.25">
      <c r="A52" s="139"/>
      <c r="B52" s="139"/>
      <c r="C52" s="139"/>
      <c r="D52" s="187">
        <v>3113</v>
      </c>
      <c r="E52" s="252" t="s">
        <v>157</v>
      </c>
      <c r="F52" s="141"/>
      <c r="G52" s="141"/>
      <c r="H52" s="141"/>
      <c r="I52" s="141"/>
      <c r="J52" s="440" t="e">
        <f t="shared" si="18"/>
        <v>#DIV/0!</v>
      </c>
      <c r="K52" s="440" t="e">
        <f t="shared" si="19"/>
        <v>#DIV/0!</v>
      </c>
    </row>
    <row r="53" spans="1:11" s="134" customFormat="1" x14ac:dyDescent="0.25">
      <c r="A53" s="139"/>
      <c r="B53" s="139"/>
      <c r="C53" s="139"/>
      <c r="D53" s="187">
        <v>3114</v>
      </c>
      <c r="E53" s="252" t="s">
        <v>210</v>
      </c>
      <c r="F53" s="141"/>
      <c r="G53" s="141"/>
      <c r="H53" s="141"/>
      <c r="I53" s="141"/>
      <c r="J53" s="440" t="e">
        <f t="shared" si="18"/>
        <v>#DIV/0!</v>
      </c>
      <c r="K53" s="440" t="e">
        <f t="shared" si="19"/>
        <v>#DIV/0!</v>
      </c>
    </row>
    <row r="54" spans="1:11" x14ac:dyDescent="0.25">
      <c r="A54" s="167"/>
      <c r="B54" s="167"/>
      <c r="C54" s="167">
        <v>312</v>
      </c>
      <c r="D54" s="185"/>
      <c r="E54" s="251" t="s">
        <v>158</v>
      </c>
      <c r="F54" s="186">
        <f>SUM(F55)</f>
        <v>57280.72</v>
      </c>
      <c r="G54" s="186">
        <v>75122</v>
      </c>
      <c r="H54" s="186">
        <f t="shared" ref="H54:I54" si="22">SUM(H55)</f>
        <v>0</v>
      </c>
      <c r="I54" s="186">
        <f t="shared" si="22"/>
        <v>73670.92</v>
      </c>
      <c r="J54" s="439">
        <f t="shared" si="18"/>
        <v>128.61381630677826</v>
      </c>
      <c r="K54" s="439">
        <f t="shared" si="19"/>
        <v>98.068368786773505</v>
      </c>
    </row>
    <row r="55" spans="1:11" x14ac:dyDescent="0.25">
      <c r="A55" s="139"/>
      <c r="B55" s="139"/>
      <c r="C55" s="139"/>
      <c r="D55" s="187">
        <v>3121</v>
      </c>
      <c r="E55" s="252" t="s">
        <v>158</v>
      </c>
      <c r="F55" s="141">
        <v>57280.72</v>
      </c>
      <c r="G55" s="141"/>
      <c r="H55" s="141"/>
      <c r="I55" s="141">
        <v>73670.92</v>
      </c>
      <c r="J55" s="440">
        <f t="shared" si="18"/>
        <v>128.61381630677826</v>
      </c>
      <c r="K55" s="440" t="e">
        <f t="shared" si="19"/>
        <v>#DIV/0!</v>
      </c>
    </row>
    <row r="56" spans="1:11" x14ac:dyDescent="0.25">
      <c r="A56" s="167"/>
      <c r="B56" s="167"/>
      <c r="C56" s="167">
        <v>313</v>
      </c>
      <c r="D56" s="185"/>
      <c r="E56" s="251" t="s">
        <v>159</v>
      </c>
      <c r="F56" s="186">
        <f>SUM(F57+F58)</f>
        <v>197807.54</v>
      </c>
      <c r="G56" s="186">
        <v>248552</v>
      </c>
      <c r="H56" s="186">
        <f t="shared" ref="H56:I56" si="23">SUM(H57+H58)</f>
        <v>0</v>
      </c>
      <c r="I56" s="186">
        <f t="shared" si="23"/>
        <v>245587.3</v>
      </c>
      <c r="J56" s="439">
        <f t="shared" si="18"/>
        <v>124.15467074713126</v>
      </c>
      <c r="K56" s="439">
        <f t="shared" si="19"/>
        <v>98.807211368244879</v>
      </c>
    </row>
    <row r="57" spans="1:11" x14ac:dyDescent="0.25">
      <c r="A57" s="139"/>
      <c r="B57" s="139"/>
      <c r="C57" s="139"/>
      <c r="D57" s="187">
        <v>3132</v>
      </c>
      <c r="E57" s="252" t="s">
        <v>160</v>
      </c>
      <c r="F57" s="141">
        <v>197489.06</v>
      </c>
      <c r="G57" s="141"/>
      <c r="H57" s="141"/>
      <c r="I57" s="141">
        <v>245587.3</v>
      </c>
      <c r="J57" s="440">
        <f t="shared" si="18"/>
        <v>124.35488831634522</v>
      </c>
      <c r="K57" s="440" t="e">
        <f t="shared" si="19"/>
        <v>#DIV/0!</v>
      </c>
    </row>
    <row r="58" spans="1:11" x14ac:dyDescent="0.25">
      <c r="A58" s="139"/>
      <c r="B58" s="139"/>
      <c r="C58" s="139"/>
      <c r="D58" s="187">
        <v>3133</v>
      </c>
      <c r="E58" s="252" t="s">
        <v>161</v>
      </c>
      <c r="F58" s="139">
        <v>318.48</v>
      </c>
      <c r="G58" s="139"/>
      <c r="H58" s="139"/>
      <c r="I58" s="139"/>
      <c r="J58" s="440">
        <f t="shared" si="18"/>
        <v>0</v>
      </c>
      <c r="K58" s="440" t="e">
        <f t="shared" si="19"/>
        <v>#DIV/0!</v>
      </c>
    </row>
    <row r="59" spans="1:11" x14ac:dyDescent="0.25">
      <c r="A59" s="166"/>
      <c r="B59" s="166">
        <v>32</v>
      </c>
      <c r="C59" s="166"/>
      <c r="D59" s="183"/>
      <c r="E59" s="250" t="s">
        <v>15</v>
      </c>
      <c r="F59" s="184">
        <f>SUM(F60+F65+F72+F82+F84)</f>
        <v>315014.88</v>
      </c>
      <c r="G59" s="184">
        <f>SUM(G60+G65+G72+G84)</f>
        <v>377417</v>
      </c>
      <c r="H59" s="184">
        <f>SUM(H60+H65+H72+H84)</f>
        <v>0</v>
      </c>
      <c r="I59" s="184">
        <f>SUM(I60+I65+I72+I84)</f>
        <v>378176.41</v>
      </c>
      <c r="J59" s="438">
        <f t="shared" si="18"/>
        <v>120.05033222557613</v>
      </c>
      <c r="K59" s="438">
        <f t="shared" si="19"/>
        <v>100.2012124520093</v>
      </c>
    </row>
    <row r="60" spans="1:11" x14ac:dyDescent="0.25">
      <c r="A60" s="167"/>
      <c r="B60" s="167"/>
      <c r="C60" s="167">
        <v>321</v>
      </c>
      <c r="D60" s="185"/>
      <c r="E60" s="251" t="s">
        <v>162</v>
      </c>
      <c r="F60" s="186">
        <f>SUM(F61:F64)</f>
        <v>68551.38</v>
      </c>
      <c r="G60" s="186">
        <v>97077</v>
      </c>
      <c r="H60" s="186">
        <f t="shared" ref="H60:I60" si="24">SUM(H61:H64)</f>
        <v>0</v>
      </c>
      <c r="I60" s="186">
        <f t="shared" si="24"/>
        <v>91743.47</v>
      </c>
      <c r="J60" s="439">
        <f t="shared" si="18"/>
        <v>133.8316894568716</v>
      </c>
      <c r="K60" s="439">
        <f t="shared" si="19"/>
        <v>94.505876778227588</v>
      </c>
    </row>
    <row r="61" spans="1:11" x14ac:dyDescent="0.25">
      <c r="A61" s="139"/>
      <c r="B61" s="139"/>
      <c r="C61" s="139"/>
      <c r="D61" s="187">
        <v>3211</v>
      </c>
      <c r="E61" s="252" t="s">
        <v>163</v>
      </c>
      <c r="F61" s="141">
        <v>7181.54</v>
      </c>
      <c r="G61" s="141"/>
      <c r="H61" s="141"/>
      <c r="I61" s="141">
        <v>11212.49</v>
      </c>
      <c r="J61" s="440">
        <f t="shared" si="18"/>
        <v>156.12932602199527</v>
      </c>
      <c r="K61" s="440" t="e">
        <f t="shared" si="19"/>
        <v>#DIV/0!</v>
      </c>
    </row>
    <row r="62" spans="1:11" s="134" customFormat="1" ht="26.25" x14ac:dyDescent="0.25">
      <c r="A62" s="139"/>
      <c r="B62" s="139"/>
      <c r="C62" s="139"/>
      <c r="D62" s="187">
        <v>3212</v>
      </c>
      <c r="E62" s="252" t="s">
        <v>235</v>
      </c>
      <c r="F62" s="141">
        <v>53362.04</v>
      </c>
      <c r="G62" s="141"/>
      <c r="H62" s="141"/>
      <c r="I62" s="141">
        <v>60847.08</v>
      </c>
      <c r="J62" s="440">
        <f t="shared" si="18"/>
        <v>114.02690002106365</v>
      </c>
      <c r="K62" s="440" t="e">
        <f t="shared" si="19"/>
        <v>#DIV/0!</v>
      </c>
    </row>
    <row r="63" spans="1:11" x14ac:dyDescent="0.25">
      <c r="A63" s="139"/>
      <c r="B63" s="139"/>
      <c r="C63" s="139"/>
      <c r="D63" s="187">
        <v>3213</v>
      </c>
      <c r="E63" s="252" t="s">
        <v>164</v>
      </c>
      <c r="F63" s="141">
        <v>8007.8</v>
      </c>
      <c r="G63" s="141"/>
      <c r="H63" s="141"/>
      <c r="I63" s="141">
        <v>19683.900000000001</v>
      </c>
      <c r="J63" s="440">
        <f t="shared" si="18"/>
        <v>245.80908614101253</v>
      </c>
      <c r="K63" s="440" t="e">
        <f t="shared" si="19"/>
        <v>#DIV/0!</v>
      </c>
    </row>
    <row r="64" spans="1:11" x14ac:dyDescent="0.25">
      <c r="A64" s="139"/>
      <c r="B64" s="139"/>
      <c r="C64" s="139"/>
      <c r="D64" s="187">
        <v>3214</v>
      </c>
      <c r="E64" s="252" t="s">
        <v>165</v>
      </c>
      <c r="F64" s="139"/>
      <c r="G64" s="139"/>
      <c r="H64" s="139"/>
      <c r="I64" s="139"/>
      <c r="J64" s="440" t="e">
        <f t="shared" si="18"/>
        <v>#DIV/0!</v>
      </c>
      <c r="K64" s="440" t="e">
        <f t="shared" si="19"/>
        <v>#DIV/0!</v>
      </c>
    </row>
    <row r="65" spans="1:11" x14ac:dyDescent="0.25">
      <c r="A65" s="167"/>
      <c r="B65" s="167"/>
      <c r="C65" s="167">
        <v>322</v>
      </c>
      <c r="D65" s="185"/>
      <c r="E65" s="251" t="s">
        <v>166</v>
      </c>
      <c r="F65" s="186">
        <f>SUM(F66:F71)</f>
        <v>135438.34</v>
      </c>
      <c r="G65" s="186">
        <v>135945</v>
      </c>
      <c r="H65" s="186">
        <f t="shared" ref="H65:I65" si="25">SUM(H66:H71)</f>
        <v>0</v>
      </c>
      <c r="I65" s="186">
        <f t="shared" si="25"/>
        <v>141362.74999999997</v>
      </c>
      <c r="J65" s="439">
        <f t="shared" si="18"/>
        <v>104.37424882791679</v>
      </c>
      <c r="K65" s="439">
        <f t="shared" si="19"/>
        <v>103.98525138842911</v>
      </c>
    </row>
    <row r="66" spans="1:11" x14ac:dyDescent="0.25">
      <c r="A66" s="139"/>
      <c r="B66" s="139"/>
      <c r="C66" s="139"/>
      <c r="D66" s="187">
        <v>3221</v>
      </c>
      <c r="E66" s="252" t="s">
        <v>167</v>
      </c>
      <c r="F66" s="141">
        <v>12043</v>
      </c>
      <c r="G66" s="141"/>
      <c r="H66" s="141"/>
      <c r="I66" s="141">
        <v>11551.72</v>
      </c>
      <c r="J66" s="440">
        <f t="shared" si="18"/>
        <v>95.920617786265865</v>
      </c>
      <c r="K66" s="440" t="e">
        <f t="shared" si="19"/>
        <v>#DIV/0!</v>
      </c>
    </row>
    <row r="67" spans="1:11" x14ac:dyDescent="0.25">
      <c r="A67" s="139"/>
      <c r="B67" s="139"/>
      <c r="C67" s="139"/>
      <c r="D67" s="187">
        <v>3222</v>
      </c>
      <c r="E67" s="252" t="s">
        <v>168</v>
      </c>
      <c r="F67" s="139">
        <v>103207.91</v>
      </c>
      <c r="G67" s="139"/>
      <c r="H67" s="139"/>
      <c r="I67" s="139">
        <v>106515.76</v>
      </c>
      <c r="J67" s="440">
        <f t="shared" si="18"/>
        <v>103.20503535048815</v>
      </c>
      <c r="K67" s="440" t="e">
        <f t="shared" si="19"/>
        <v>#DIV/0!</v>
      </c>
    </row>
    <row r="68" spans="1:11" x14ac:dyDescent="0.25">
      <c r="A68" s="139"/>
      <c r="B68" s="139"/>
      <c r="C68" s="139"/>
      <c r="D68" s="187">
        <v>3223</v>
      </c>
      <c r="E68" s="252" t="s">
        <v>169</v>
      </c>
      <c r="F68" s="141">
        <v>13618.82</v>
      </c>
      <c r="G68" s="141"/>
      <c r="H68" s="141"/>
      <c r="I68" s="141">
        <v>14825</v>
      </c>
      <c r="J68" s="440">
        <f t="shared" si="18"/>
        <v>108.85671445837453</v>
      </c>
      <c r="K68" s="440" t="e">
        <f t="shared" si="19"/>
        <v>#DIV/0!</v>
      </c>
    </row>
    <row r="69" spans="1:11" ht="26.25" x14ac:dyDescent="0.25">
      <c r="A69" s="139"/>
      <c r="B69" s="139"/>
      <c r="C69" s="139"/>
      <c r="D69" s="187">
        <v>3224</v>
      </c>
      <c r="E69" s="252" t="s">
        <v>170</v>
      </c>
      <c r="F69" s="141">
        <v>3187.36</v>
      </c>
      <c r="G69" s="141"/>
      <c r="H69" s="141"/>
      <c r="I69" s="141">
        <v>4509.28</v>
      </c>
      <c r="J69" s="440">
        <f t="shared" si="18"/>
        <v>141.47382159530142</v>
      </c>
      <c r="K69" s="440" t="e">
        <f t="shared" si="19"/>
        <v>#DIV/0!</v>
      </c>
    </row>
    <row r="70" spans="1:11" x14ac:dyDescent="0.25">
      <c r="A70" s="139"/>
      <c r="B70" s="139"/>
      <c r="C70" s="139"/>
      <c r="D70" s="187">
        <v>3225</v>
      </c>
      <c r="E70" s="252" t="s">
        <v>171</v>
      </c>
      <c r="F70" s="139">
        <v>3381.25</v>
      </c>
      <c r="G70" s="139"/>
      <c r="H70" s="139"/>
      <c r="I70" s="139">
        <v>3960.99</v>
      </c>
      <c r="J70" s="440">
        <f t="shared" si="18"/>
        <v>117.14573012939</v>
      </c>
      <c r="K70" s="440" t="e">
        <f t="shared" si="19"/>
        <v>#DIV/0!</v>
      </c>
    </row>
    <row r="71" spans="1:11" ht="26.25" x14ac:dyDescent="0.25">
      <c r="A71" s="139"/>
      <c r="B71" s="139"/>
      <c r="C71" s="139"/>
      <c r="D71" s="187">
        <v>3227</v>
      </c>
      <c r="E71" s="252" t="s">
        <v>172</v>
      </c>
      <c r="F71" s="139"/>
      <c r="G71" s="139"/>
      <c r="H71" s="139"/>
      <c r="I71" s="139"/>
      <c r="J71" s="440" t="e">
        <f t="shared" si="18"/>
        <v>#DIV/0!</v>
      </c>
      <c r="K71" s="440" t="e">
        <f t="shared" si="19"/>
        <v>#DIV/0!</v>
      </c>
    </row>
    <row r="72" spans="1:11" x14ac:dyDescent="0.25">
      <c r="A72" s="167"/>
      <c r="B72" s="167"/>
      <c r="C72" s="167">
        <v>323</v>
      </c>
      <c r="D72" s="185"/>
      <c r="E72" s="251" t="s">
        <v>173</v>
      </c>
      <c r="F72" s="186">
        <f>SUM(F73:F81)</f>
        <v>94311.779999999984</v>
      </c>
      <c r="G72" s="186">
        <v>140298</v>
      </c>
      <c r="H72" s="186">
        <f t="shared" ref="H72:I72" si="26">SUM(H73:H81)</f>
        <v>0</v>
      </c>
      <c r="I72" s="186">
        <f t="shared" si="26"/>
        <v>141134.63</v>
      </c>
      <c r="J72" s="439">
        <f t="shared" si="18"/>
        <v>149.64687338103474</v>
      </c>
      <c r="K72" s="439">
        <f t="shared" si="19"/>
        <v>100.59632353989365</v>
      </c>
    </row>
    <row r="73" spans="1:11" x14ac:dyDescent="0.25">
      <c r="A73" s="139"/>
      <c r="B73" s="139"/>
      <c r="C73" s="139"/>
      <c r="D73" s="187">
        <v>3231</v>
      </c>
      <c r="E73" s="252" t="s">
        <v>174</v>
      </c>
      <c r="F73" s="141">
        <v>60291.24</v>
      </c>
      <c r="G73" s="141"/>
      <c r="H73" s="141"/>
      <c r="I73" s="141">
        <v>71649.919999999998</v>
      </c>
      <c r="J73" s="440">
        <f t="shared" si="18"/>
        <v>118.83968549991675</v>
      </c>
      <c r="K73" s="440" t="e">
        <f t="shared" si="19"/>
        <v>#DIV/0!</v>
      </c>
    </row>
    <row r="74" spans="1:11" ht="26.25" x14ac:dyDescent="0.25">
      <c r="A74" s="139"/>
      <c r="B74" s="139"/>
      <c r="C74" s="139"/>
      <c r="D74" s="187">
        <v>3232</v>
      </c>
      <c r="E74" s="252" t="s">
        <v>175</v>
      </c>
      <c r="F74" s="141">
        <v>8012.69</v>
      </c>
      <c r="G74" s="141"/>
      <c r="H74" s="141"/>
      <c r="I74" s="141">
        <v>9287.83</v>
      </c>
      <c r="J74" s="440">
        <f t="shared" si="18"/>
        <v>115.91400640733637</v>
      </c>
      <c r="K74" s="440" t="e">
        <f t="shared" si="19"/>
        <v>#DIV/0!</v>
      </c>
    </row>
    <row r="75" spans="1:11" x14ac:dyDescent="0.25">
      <c r="A75" s="139"/>
      <c r="B75" s="139"/>
      <c r="C75" s="139"/>
      <c r="D75" s="187">
        <v>3233</v>
      </c>
      <c r="E75" s="252" t="s">
        <v>176</v>
      </c>
      <c r="F75" s="139">
        <v>325.76</v>
      </c>
      <c r="G75" s="139"/>
      <c r="H75" s="139"/>
      <c r="I75" s="139">
        <v>2627.4</v>
      </c>
      <c r="J75" s="440">
        <f t="shared" si="18"/>
        <v>806.54469548133602</v>
      </c>
      <c r="K75" s="440" t="e">
        <f t="shared" si="19"/>
        <v>#DIV/0!</v>
      </c>
    </row>
    <row r="76" spans="1:11" x14ac:dyDescent="0.25">
      <c r="A76" s="139"/>
      <c r="B76" s="139"/>
      <c r="C76" s="139"/>
      <c r="D76" s="187">
        <v>3234</v>
      </c>
      <c r="E76" s="252" t="s">
        <v>177</v>
      </c>
      <c r="F76" s="141">
        <v>6169.98</v>
      </c>
      <c r="G76" s="141"/>
      <c r="H76" s="141"/>
      <c r="I76" s="141">
        <v>7224.6</v>
      </c>
      <c r="J76" s="440">
        <f t="shared" si="18"/>
        <v>117.09276205109256</v>
      </c>
      <c r="K76" s="440" t="e">
        <f t="shared" si="19"/>
        <v>#DIV/0!</v>
      </c>
    </row>
    <row r="77" spans="1:11" x14ac:dyDescent="0.25">
      <c r="A77" s="139"/>
      <c r="B77" s="139"/>
      <c r="C77" s="139"/>
      <c r="D77" s="187">
        <v>3235</v>
      </c>
      <c r="E77" s="252" t="s">
        <v>178</v>
      </c>
      <c r="F77" s="139">
        <v>8918</v>
      </c>
      <c r="G77" s="139"/>
      <c r="H77" s="139"/>
      <c r="I77" s="139">
        <v>10324</v>
      </c>
      <c r="J77" s="440">
        <f t="shared" si="18"/>
        <v>115.76586678627494</v>
      </c>
      <c r="K77" s="440" t="e">
        <f t="shared" si="19"/>
        <v>#DIV/0!</v>
      </c>
    </row>
    <row r="78" spans="1:11" x14ac:dyDescent="0.25">
      <c r="A78" s="139"/>
      <c r="B78" s="139"/>
      <c r="C78" s="139"/>
      <c r="D78" s="187">
        <v>3236</v>
      </c>
      <c r="E78" s="252" t="s">
        <v>179</v>
      </c>
      <c r="F78" s="141">
        <v>159.26</v>
      </c>
      <c r="G78" s="141"/>
      <c r="H78" s="141"/>
      <c r="I78" s="141">
        <v>2719</v>
      </c>
      <c r="J78" s="440">
        <f t="shared" si="18"/>
        <v>1707.271128971493</v>
      </c>
      <c r="K78" s="440" t="e">
        <f t="shared" si="19"/>
        <v>#DIV/0!</v>
      </c>
    </row>
    <row r="79" spans="1:11" x14ac:dyDescent="0.25">
      <c r="A79" s="139"/>
      <c r="B79" s="139"/>
      <c r="C79" s="139"/>
      <c r="D79" s="187">
        <v>3237</v>
      </c>
      <c r="E79" s="252" t="s">
        <v>180</v>
      </c>
      <c r="F79" s="141">
        <v>6099.68</v>
      </c>
      <c r="G79" s="139"/>
      <c r="H79" s="139"/>
      <c r="I79" s="141">
        <v>28328.41</v>
      </c>
      <c r="J79" s="440">
        <f t="shared" si="18"/>
        <v>464.42452718831146</v>
      </c>
      <c r="K79" s="440" t="e">
        <f t="shared" si="19"/>
        <v>#DIV/0!</v>
      </c>
    </row>
    <row r="80" spans="1:11" x14ac:dyDescent="0.25">
      <c r="A80" s="139"/>
      <c r="B80" s="139"/>
      <c r="C80" s="139"/>
      <c r="D80" s="187">
        <v>3238</v>
      </c>
      <c r="E80" s="252" t="s">
        <v>181</v>
      </c>
      <c r="F80" s="141">
        <v>2696</v>
      </c>
      <c r="G80" s="141"/>
      <c r="H80" s="141"/>
      <c r="I80" s="141">
        <v>4510.67</v>
      </c>
      <c r="J80" s="440">
        <f t="shared" si="18"/>
        <v>167.30971810089022</v>
      </c>
      <c r="K80" s="440" t="e">
        <f t="shared" si="19"/>
        <v>#DIV/0!</v>
      </c>
    </row>
    <row r="81" spans="1:11" x14ac:dyDescent="0.25">
      <c r="A81" s="139"/>
      <c r="B81" s="139"/>
      <c r="C81" s="139"/>
      <c r="D81" s="187">
        <v>3239</v>
      </c>
      <c r="E81" s="252" t="s">
        <v>182</v>
      </c>
      <c r="F81" s="139">
        <v>1639.17</v>
      </c>
      <c r="G81" s="139"/>
      <c r="H81" s="139"/>
      <c r="I81" s="139">
        <v>4462.8</v>
      </c>
      <c r="J81" s="440">
        <f t="shared" si="18"/>
        <v>272.25974121049063</v>
      </c>
      <c r="K81" s="440" t="e">
        <f t="shared" si="19"/>
        <v>#DIV/0!</v>
      </c>
    </row>
    <row r="82" spans="1:11" s="134" customFormat="1" ht="26.25" x14ac:dyDescent="0.25">
      <c r="A82" s="167"/>
      <c r="B82" s="167"/>
      <c r="C82" s="167">
        <v>324</v>
      </c>
      <c r="D82" s="185"/>
      <c r="E82" s="251" t="s">
        <v>228</v>
      </c>
      <c r="F82" s="167">
        <f>SUM(F83)</f>
        <v>0</v>
      </c>
      <c r="G82" s="167">
        <f t="shared" ref="G82:I82" si="27">SUM(G83)</f>
        <v>0</v>
      </c>
      <c r="H82" s="167">
        <f t="shared" si="27"/>
        <v>0</v>
      </c>
      <c r="I82" s="167">
        <f t="shared" si="27"/>
        <v>0</v>
      </c>
      <c r="J82" s="439" t="e">
        <f t="shared" si="18"/>
        <v>#DIV/0!</v>
      </c>
      <c r="K82" s="439" t="e">
        <f t="shared" si="19"/>
        <v>#DIV/0!</v>
      </c>
    </row>
    <row r="83" spans="1:11" s="134" customFormat="1" ht="26.25" x14ac:dyDescent="0.25">
      <c r="A83" s="170"/>
      <c r="B83" s="170"/>
      <c r="C83" s="170"/>
      <c r="D83" s="286">
        <v>3241</v>
      </c>
      <c r="E83" s="294" t="s">
        <v>228</v>
      </c>
      <c r="F83" s="170"/>
      <c r="G83" s="170"/>
      <c r="H83" s="170"/>
      <c r="I83" s="170"/>
      <c r="J83" s="440" t="e">
        <f t="shared" si="18"/>
        <v>#DIV/0!</v>
      </c>
      <c r="K83" s="440" t="e">
        <f t="shared" si="19"/>
        <v>#DIV/0!</v>
      </c>
    </row>
    <row r="84" spans="1:11" ht="26.25" x14ac:dyDescent="0.25">
      <c r="A84" s="167"/>
      <c r="B84" s="167"/>
      <c r="C84" s="167">
        <v>329</v>
      </c>
      <c r="D84" s="185"/>
      <c r="E84" s="251" t="s">
        <v>183</v>
      </c>
      <c r="F84" s="186">
        <f>SUM(F85:F91)</f>
        <v>16713.38</v>
      </c>
      <c r="G84" s="186">
        <v>4097</v>
      </c>
      <c r="H84" s="186">
        <f t="shared" ref="H84:I84" si="28">SUM(H85:H91)</f>
        <v>0</v>
      </c>
      <c r="I84" s="186">
        <f t="shared" si="28"/>
        <v>3935.56</v>
      </c>
      <c r="J84" s="439">
        <f t="shared" si="18"/>
        <v>23.547361455313045</v>
      </c>
      <c r="K84" s="439">
        <f t="shared" si="19"/>
        <v>96.059555772516475</v>
      </c>
    </row>
    <row r="85" spans="1:11" ht="26.25" x14ac:dyDescent="0.25">
      <c r="A85" s="139"/>
      <c r="B85" s="139"/>
      <c r="C85" s="139"/>
      <c r="D85" s="187">
        <v>3291</v>
      </c>
      <c r="E85" s="252" t="s">
        <v>184</v>
      </c>
      <c r="F85" s="139"/>
      <c r="G85" s="139"/>
      <c r="H85" s="141"/>
      <c r="I85" s="141"/>
      <c r="J85" s="440" t="e">
        <f t="shared" si="18"/>
        <v>#DIV/0!</v>
      </c>
      <c r="K85" s="440" t="e">
        <f t="shared" si="19"/>
        <v>#DIV/0!</v>
      </c>
    </row>
    <row r="86" spans="1:11" x14ac:dyDescent="0.25">
      <c r="A86" s="139"/>
      <c r="B86" s="139"/>
      <c r="C86" s="139"/>
      <c r="D86" s="187">
        <v>3292</v>
      </c>
      <c r="E86" s="252" t="s">
        <v>185</v>
      </c>
      <c r="F86" s="139">
        <v>1335.31</v>
      </c>
      <c r="G86" s="139"/>
      <c r="H86" s="139"/>
      <c r="I86" s="139">
        <v>1612.04</v>
      </c>
      <c r="J86" s="440">
        <f t="shared" si="18"/>
        <v>120.72402663052027</v>
      </c>
      <c r="K86" s="440" t="e">
        <f t="shared" si="19"/>
        <v>#DIV/0!</v>
      </c>
    </row>
    <row r="87" spans="1:11" x14ac:dyDescent="0.25">
      <c r="A87" s="139"/>
      <c r="B87" s="139"/>
      <c r="C87" s="139"/>
      <c r="D87" s="187">
        <v>3293</v>
      </c>
      <c r="E87" s="252" t="s">
        <v>186</v>
      </c>
      <c r="F87" s="139"/>
      <c r="G87" s="139"/>
      <c r="H87" s="139"/>
      <c r="I87" s="139"/>
      <c r="J87" s="440" t="e">
        <f t="shared" si="18"/>
        <v>#DIV/0!</v>
      </c>
      <c r="K87" s="440" t="e">
        <f t="shared" si="19"/>
        <v>#DIV/0!</v>
      </c>
    </row>
    <row r="88" spans="1:11" x14ac:dyDescent="0.25">
      <c r="A88" s="139"/>
      <c r="B88" s="139"/>
      <c r="C88" s="139"/>
      <c r="D88" s="187">
        <v>3294</v>
      </c>
      <c r="E88" s="252" t="s">
        <v>187</v>
      </c>
      <c r="F88" s="139">
        <v>883.09</v>
      </c>
      <c r="G88" s="139"/>
      <c r="H88" s="139"/>
      <c r="I88" s="139">
        <v>928.09</v>
      </c>
      <c r="J88" s="440">
        <f t="shared" si="18"/>
        <v>105.09574335571685</v>
      </c>
      <c r="K88" s="440" t="e">
        <f t="shared" si="19"/>
        <v>#DIV/0!</v>
      </c>
    </row>
    <row r="89" spans="1:11" x14ac:dyDescent="0.25">
      <c r="A89" s="139"/>
      <c r="B89" s="139"/>
      <c r="C89" s="139"/>
      <c r="D89" s="187">
        <v>3295</v>
      </c>
      <c r="E89" s="252" t="s">
        <v>188</v>
      </c>
      <c r="F89" s="139">
        <v>14449.98</v>
      </c>
      <c r="G89" s="139"/>
      <c r="H89" s="139"/>
      <c r="I89" s="139">
        <v>976.93</v>
      </c>
      <c r="J89" s="440">
        <f t="shared" si="18"/>
        <v>6.7607706031427028</v>
      </c>
      <c r="K89" s="440" t="e">
        <f t="shared" si="19"/>
        <v>#DIV/0!</v>
      </c>
    </row>
    <row r="90" spans="1:11" x14ac:dyDescent="0.25">
      <c r="A90" s="139"/>
      <c r="B90" s="139"/>
      <c r="C90" s="139"/>
      <c r="D90" s="187">
        <v>3296</v>
      </c>
      <c r="E90" s="252" t="s">
        <v>189</v>
      </c>
      <c r="F90" s="141"/>
      <c r="G90" s="139"/>
      <c r="H90" s="139"/>
      <c r="I90" s="139"/>
      <c r="J90" s="440" t="e">
        <f t="shared" si="18"/>
        <v>#DIV/0!</v>
      </c>
      <c r="K90" s="440" t="e">
        <f t="shared" si="19"/>
        <v>#DIV/0!</v>
      </c>
    </row>
    <row r="91" spans="1:11" ht="26.25" x14ac:dyDescent="0.25">
      <c r="A91" s="139"/>
      <c r="B91" s="139"/>
      <c r="C91" s="139"/>
      <c r="D91" s="187">
        <v>3299</v>
      </c>
      <c r="E91" s="252" t="s">
        <v>183</v>
      </c>
      <c r="F91" s="141">
        <v>45</v>
      </c>
      <c r="G91" s="139"/>
      <c r="H91" s="141"/>
      <c r="I91" s="141">
        <v>418.5</v>
      </c>
      <c r="J91" s="440">
        <f t="shared" si="18"/>
        <v>930.00000000000011</v>
      </c>
      <c r="K91" s="440" t="e">
        <f t="shared" si="19"/>
        <v>#DIV/0!</v>
      </c>
    </row>
    <row r="92" spans="1:11" x14ac:dyDescent="0.25">
      <c r="A92" s="166"/>
      <c r="B92" s="166">
        <v>34</v>
      </c>
      <c r="C92" s="166"/>
      <c r="D92" s="183"/>
      <c r="E92" s="250" t="s">
        <v>47</v>
      </c>
      <c r="F92" s="184">
        <f>SUM(F93)</f>
        <v>675.96</v>
      </c>
      <c r="G92" s="184">
        <f t="shared" ref="G92:I92" si="29">SUM(G93)</f>
        <v>787</v>
      </c>
      <c r="H92" s="184">
        <f t="shared" si="29"/>
        <v>0</v>
      </c>
      <c r="I92" s="184">
        <f t="shared" si="29"/>
        <v>900.81</v>
      </c>
      <c r="J92" s="438">
        <f t="shared" si="18"/>
        <v>133.26380259186931</v>
      </c>
      <c r="K92" s="438">
        <f t="shared" si="19"/>
        <v>114.46124523506988</v>
      </c>
    </row>
    <row r="93" spans="1:11" x14ac:dyDescent="0.25">
      <c r="A93" s="167"/>
      <c r="B93" s="167"/>
      <c r="C93" s="167">
        <v>343</v>
      </c>
      <c r="D93" s="185"/>
      <c r="E93" s="251" t="s">
        <v>207</v>
      </c>
      <c r="F93" s="186">
        <f>SUM(F94:F97)</f>
        <v>675.96</v>
      </c>
      <c r="G93" s="186">
        <v>787</v>
      </c>
      <c r="H93" s="186">
        <f t="shared" ref="H93:I93" si="30">SUM(H94:H97)</f>
        <v>0</v>
      </c>
      <c r="I93" s="186">
        <f t="shared" si="30"/>
        <v>900.81</v>
      </c>
      <c r="J93" s="439">
        <f t="shared" si="18"/>
        <v>133.26380259186931</v>
      </c>
      <c r="K93" s="439">
        <f t="shared" si="19"/>
        <v>114.46124523506988</v>
      </c>
    </row>
    <row r="94" spans="1:11" ht="26.25" x14ac:dyDescent="0.25">
      <c r="A94" s="139"/>
      <c r="B94" s="139"/>
      <c r="C94" s="139"/>
      <c r="D94" s="187">
        <v>3431</v>
      </c>
      <c r="E94" s="252" t="s">
        <v>190</v>
      </c>
      <c r="F94" s="139">
        <v>675.96</v>
      </c>
      <c r="G94" s="139"/>
      <c r="H94" s="139"/>
      <c r="I94" s="139">
        <v>900.81</v>
      </c>
      <c r="J94" s="440">
        <f t="shared" si="18"/>
        <v>133.26380259186931</v>
      </c>
      <c r="K94" s="440" t="e">
        <f t="shared" si="19"/>
        <v>#DIV/0!</v>
      </c>
    </row>
    <row r="95" spans="1:11" ht="26.25" x14ac:dyDescent="0.25">
      <c r="A95" s="139"/>
      <c r="B95" s="139"/>
      <c r="C95" s="139"/>
      <c r="D95" s="187">
        <v>3432</v>
      </c>
      <c r="E95" s="252" t="s">
        <v>191</v>
      </c>
      <c r="F95" s="139"/>
      <c r="G95" s="139"/>
      <c r="H95" s="139"/>
      <c r="I95" s="139"/>
      <c r="J95" s="440" t="e">
        <f t="shared" si="18"/>
        <v>#DIV/0!</v>
      </c>
      <c r="K95" s="440" t="e">
        <f t="shared" si="19"/>
        <v>#DIV/0!</v>
      </c>
    </row>
    <row r="96" spans="1:11" x14ac:dyDescent="0.25">
      <c r="A96" s="139"/>
      <c r="B96" s="139"/>
      <c r="C96" s="139"/>
      <c r="D96" s="187">
        <v>3433</v>
      </c>
      <c r="E96" s="252" t="s">
        <v>192</v>
      </c>
      <c r="F96" s="141"/>
      <c r="G96" s="139"/>
      <c r="H96" s="139"/>
      <c r="I96" s="139"/>
      <c r="J96" s="440" t="e">
        <f t="shared" si="18"/>
        <v>#DIV/0!</v>
      </c>
      <c r="K96" s="440" t="e">
        <f t="shared" si="19"/>
        <v>#DIV/0!</v>
      </c>
    </row>
    <row r="97" spans="1:13" ht="26.25" x14ac:dyDescent="0.25">
      <c r="A97" s="139"/>
      <c r="B97" s="139"/>
      <c r="C97" s="139"/>
      <c r="D97" s="187">
        <v>3434</v>
      </c>
      <c r="E97" s="252" t="s">
        <v>193</v>
      </c>
      <c r="F97" s="139"/>
      <c r="G97" s="139"/>
      <c r="H97" s="139"/>
      <c r="I97" s="139"/>
      <c r="J97" s="440" t="e">
        <f t="shared" si="18"/>
        <v>#DIV/0!</v>
      </c>
      <c r="K97" s="440" t="e">
        <f t="shared" si="19"/>
        <v>#DIV/0!</v>
      </c>
    </row>
    <row r="98" spans="1:13" s="134" customFormat="1" ht="39" x14ac:dyDescent="0.25">
      <c r="A98" s="166"/>
      <c r="B98" s="166">
        <v>37</v>
      </c>
      <c r="C98" s="166"/>
      <c r="D98" s="183"/>
      <c r="E98" s="250" t="s">
        <v>45</v>
      </c>
      <c r="F98" s="166">
        <f>SUM(F99)</f>
        <v>44658.03</v>
      </c>
      <c r="G98" s="166">
        <f t="shared" ref="G98:I98" si="31">SUM(G99)</f>
        <v>50857</v>
      </c>
      <c r="H98" s="166">
        <f t="shared" si="31"/>
        <v>0</v>
      </c>
      <c r="I98" s="166">
        <f t="shared" si="31"/>
        <v>50762.28</v>
      </c>
      <c r="J98" s="438">
        <f t="shared" si="18"/>
        <v>113.66887433234292</v>
      </c>
      <c r="K98" s="438">
        <f t="shared" si="19"/>
        <v>99.813752285821025</v>
      </c>
    </row>
    <row r="99" spans="1:13" s="134" customFormat="1" ht="26.25" x14ac:dyDescent="0.25">
      <c r="A99" s="167"/>
      <c r="B99" s="167"/>
      <c r="C99" s="167">
        <v>372</v>
      </c>
      <c r="D99" s="185"/>
      <c r="E99" s="251" t="s">
        <v>209</v>
      </c>
      <c r="F99" s="167">
        <f>F100+F101</f>
        <v>44658.03</v>
      </c>
      <c r="G99" s="167">
        <v>50857</v>
      </c>
      <c r="H99" s="167">
        <f t="shared" ref="H99" si="32">SUM(H101)</f>
        <v>0</v>
      </c>
      <c r="I99" s="167">
        <f>I100+I101</f>
        <v>50762.28</v>
      </c>
      <c r="J99" s="439">
        <f t="shared" si="18"/>
        <v>113.66887433234292</v>
      </c>
      <c r="K99" s="439">
        <f t="shared" si="19"/>
        <v>99.813752285821025</v>
      </c>
    </row>
    <row r="100" spans="1:13" s="134" customFormat="1" ht="26.25" x14ac:dyDescent="0.25">
      <c r="A100" s="167"/>
      <c r="B100" s="167"/>
      <c r="C100" s="167"/>
      <c r="D100" s="185">
        <v>3721</v>
      </c>
      <c r="E100" s="251" t="s">
        <v>259</v>
      </c>
      <c r="F100" s="167"/>
      <c r="G100" s="167"/>
      <c r="H100" s="167"/>
      <c r="I100" s="167"/>
      <c r="J100" s="439"/>
      <c r="K100" s="439" t="e">
        <f t="shared" si="19"/>
        <v>#DIV/0!</v>
      </c>
    </row>
    <row r="101" spans="1:13" s="134" customFormat="1" ht="26.25" x14ac:dyDescent="0.25">
      <c r="A101" s="139"/>
      <c r="B101" s="139"/>
      <c r="C101" s="139"/>
      <c r="D101" s="187">
        <v>3722</v>
      </c>
      <c r="E101" s="252" t="s">
        <v>208</v>
      </c>
      <c r="F101" s="139">
        <v>44658.03</v>
      </c>
      <c r="G101" s="139"/>
      <c r="H101" s="139"/>
      <c r="I101" s="139">
        <v>50762.28</v>
      </c>
      <c r="J101" s="440">
        <f t="shared" si="18"/>
        <v>113.66887433234292</v>
      </c>
      <c r="K101" s="440" t="e">
        <f t="shared" si="19"/>
        <v>#DIV/0!</v>
      </c>
    </row>
    <row r="102" spans="1:13" x14ac:dyDescent="0.25">
      <c r="A102" s="166"/>
      <c r="B102" s="166">
        <v>38</v>
      </c>
      <c r="C102" s="166"/>
      <c r="D102" s="183"/>
      <c r="E102" s="250" t="s">
        <v>48</v>
      </c>
      <c r="F102" s="166">
        <f>SUM(F103)</f>
        <v>2081.79</v>
      </c>
      <c r="G102" s="166">
        <f t="shared" ref="G102:I102" si="33">SUM(G103)</f>
        <v>5150</v>
      </c>
      <c r="H102" s="166">
        <f t="shared" si="33"/>
        <v>0</v>
      </c>
      <c r="I102" s="166">
        <f t="shared" si="33"/>
        <v>5985.34</v>
      </c>
      <c r="J102" s="438">
        <f t="shared" si="18"/>
        <v>287.50930689454748</v>
      </c>
      <c r="K102" s="438">
        <f t="shared" si="19"/>
        <v>116.22019417475728</v>
      </c>
    </row>
    <row r="103" spans="1:13" x14ac:dyDescent="0.25">
      <c r="A103" s="167"/>
      <c r="B103" s="167"/>
      <c r="C103" s="167">
        <v>381</v>
      </c>
      <c r="D103" s="185"/>
      <c r="E103" s="251" t="s">
        <v>151</v>
      </c>
      <c r="F103" s="167">
        <f>F104+F105</f>
        <v>2081.79</v>
      </c>
      <c r="G103" s="167">
        <v>5150</v>
      </c>
      <c r="H103" s="167">
        <f t="shared" ref="H103" si="34">SUM(H105)</f>
        <v>0</v>
      </c>
      <c r="I103" s="167">
        <f>I104+I105</f>
        <v>5985.34</v>
      </c>
      <c r="J103" s="439">
        <f t="shared" si="18"/>
        <v>287.50930689454748</v>
      </c>
      <c r="K103" s="439">
        <f t="shared" si="19"/>
        <v>116.22019417475728</v>
      </c>
    </row>
    <row r="104" spans="1:13" s="134" customFormat="1" x14ac:dyDescent="0.25">
      <c r="A104" s="167"/>
      <c r="B104" s="167"/>
      <c r="C104" s="167"/>
      <c r="D104" s="185">
        <v>3811</v>
      </c>
      <c r="E104" s="251" t="s">
        <v>255</v>
      </c>
      <c r="F104" s="167"/>
      <c r="G104" s="167"/>
      <c r="H104" s="167"/>
      <c r="I104" s="167"/>
      <c r="J104" s="439"/>
      <c r="K104" s="439" t="e">
        <f t="shared" si="19"/>
        <v>#DIV/0!</v>
      </c>
    </row>
    <row r="105" spans="1:13" x14ac:dyDescent="0.25">
      <c r="A105" s="139"/>
      <c r="B105" s="139"/>
      <c r="C105" s="139"/>
      <c r="D105" s="187">
        <v>3812</v>
      </c>
      <c r="E105" s="252" t="s">
        <v>194</v>
      </c>
      <c r="F105" s="139">
        <v>2081.79</v>
      </c>
      <c r="G105" s="139"/>
      <c r="H105" s="139"/>
      <c r="I105" s="139">
        <v>5985.34</v>
      </c>
      <c r="J105" s="440">
        <f t="shared" si="18"/>
        <v>287.50930689454748</v>
      </c>
      <c r="K105" s="440" t="e">
        <f t="shared" si="19"/>
        <v>#DIV/0!</v>
      </c>
    </row>
    <row r="106" spans="1:13" ht="26.25" x14ac:dyDescent="0.25">
      <c r="A106" s="165">
        <v>4</v>
      </c>
      <c r="B106" s="165"/>
      <c r="C106" s="165"/>
      <c r="D106" s="205"/>
      <c r="E106" s="253" t="s">
        <v>8</v>
      </c>
      <c r="F106" s="206">
        <f>SUM(F107+F117)</f>
        <v>42822.64</v>
      </c>
      <c r="G106" s="206">
        <f t="shared" ref="G106:H106" si="35">SUM(G107+G117)</f>
        <v>29904</v>
      </c>
      <c r="H106" s="206">
        <f t="shared" si="35"/>
        <v>0</v>
      </c>
      <c r="I106" s="206">
        <v>27088</v>
      </c>
      <c r="J106" s="437">
        <f t="shared" si="18"/>
        <v>63.256258838782472</v>
      </c>
      <c r="K106" s="437">
        <f t="shared" si="19"/>
        <v>90.583199571963618</v>
      </c>
    </row>
    <row r="107" spans="1:13" ht="26.25" x14ac:dyDescent="0.25">
      <c r="A107" s="166"/>
      <c r="B107" s="166">
        <v>42</v>
      </c>
      <c r="C107" s="166"/>
      <c r="D107" s="183"/>
      <c r="E107" s="250" t="s">
        <v>21</v>
      </c>
      <c r="F107" s="184">
        <f>SUM(F108+F115)</f>
        <v>15859.41</v>
      </c>
      <c r="G107" s="184">
        <f t="shared" ref="G107:I107" si="36">SUM(G108+G115)</f>
        <v>22304</v>
      </c>
      <c r="H107" s="184">
        <f t="shared" si="36"/>
        <v>0</v>
      </c>
      <c r="I107" s="184">
        <f t="shared" si="36"/>
        <v>19823.27</v>
      </c>
      <c r="J107" s="438">
        <f t="shared" si="18"/>
        <v>124.99374188573221</v>
      </c>
      <c r="K107" s="438">
        <f t="shared" si="19"/>
        <v>88.87764526542324</v>
      </c>
    </row>
    <row r="108" spans="1:13" x14ac:dyDescent="0.25">
      <c r="A108" s="167"/>
      <c r="B108" s="167"/>
      <c r="C108" s="167">
        <v>422</v>
      </c>
      <c r="D108" s="185"/>
      <c r="E108" s="251" t="s">
        <v>195</v>
      </c>
      <c r="F108" s="186">
        <f>SUM(F109:F114)</f>
        <v>6513.66</v>
      </c>
      <c r="G108" s="186">
        <v>11004</v>
      </c>
      <c r="H108" s="186">
        <f t="shared" ref="H108" si="37">SUM(H109:H114)</f>
        <v>0</v>
      </c>
      <c r="I108" s="186">
        <v>10790</v>
      </c>
      <c r="J108" s="439">
        <f t="shared" si="18"/>
        <v>165.65187621091675</v>
      </c>
      <c r="K108" s="439">
        <f t="shared" si="19"/>
        <v>98.05525263540531</v>
      </c>
    </row>
    <row r="109" spans="1:13" x14ac:dyDescent="0.25">
      <c r="A109" s="139"/>
      <c r="B109" s="139"/>
      <c r="C109" s="139"/>
      <c r="D109" s="187">
        <v>4221</v>
      </c>
      <c r="E109" s="252" t="s">
        <v>221</v>
      </c>
      <c r="F109" s="139">
        <v>4539.6000000000004</v>
      </c>
      <c r="G109" s="139"/>
      <c r="H109" s="139"/>
      <c r="I109" s="139">
        <v>9674.67</v>
      </c>
      <c r="J109" s="440">
        <f t="shared" si="18"/>
        <v>213.1172349986783</v>
      </c>
      <c r="K109" s="440" t="e">
        <f t="shared" si="19"/>
        <v>#DIV/0!</v>
      </c>
    </row>
    <row r="110" spans="1:13" x14ac:dyDescent="0.25">
      <c r="A110" s="139"/>
      <c r="B110" s="139"/>
      <c r="C110" s="139"/>
      <c r="D110" s="187">
        <v>4222</v>
      </c>
      <c r="E110" s="252" t="s">
        <v>196</v>
      </c>
      <c r="F110" s="139"/>
      <c r="G110" s="139"/>
      <c r="H110" s="139"/>
      <c r="I110" s="139"/>
      <c r="J110" s="440" t="e">
        <f t="shared" si="18"/>
        <v>#DIV/0!</v>
      </c>
      <c r="K110" s="440" t="e">
        <f t="shared" si="19"/>
        <v>#DIV/0!</v>
      </c>
      <c r="M110" s="140"/>
    </row>
    <row r="111" spans="1:13" x14ac:dyDescent="0.25">
      <c r="A111" s="139"/>
      <c r="B111" s="139"/>
      <c r="C111" s="139"/>
      <c r="D111" s="187">
        <v>4223</v>
      </c>
      <c r="E111" s="252" t="s">
        <v>197</v>
      </c>
      <c r="F111" s="139">
        <v>980.06</v>
      </c>
      <c r="G111" s="139"/>
      <c r="H111" s="139"/>
      <c r="I111" s="139">
        <v>1114.8</v>
      </c>
      <c r="J111" s="440">
        <f t="shared" si="18"/>
        <v>113.74813786911007</v>
      </c>
      <c r="K111" s="440" t="e">
        <f t="shared" si="19"/>
        <v>#DIV/0!</v>
      </c>
    </row>
    <row r="112" spans="1:13" x14ac:dyDescent="0.25">
      <c r="A112" s="139"/>
      <c r="B112" s="139"/>
      <c r="C112" s="139"/>
      <c r="D112" s="187">
        <v>4225</v>
      </c>
      <c r="E112" s="252" t="s">
        <v>198</v>
      </c>
      <c r="F112" s="139"/>
      <c r="G112" s="139"/>
      <c r="H112" s="139"/>
      <c r="I112" s="139"/>
      <c r="J112" s="440" t="e">
        <f t="shared" si="18"/>
        <v>#DIV/0!</v>
      </c>
      <c r="K112" s="440" t="e">
        <f t="shared" ref="K112:K120" si="38">I112/G112*100</f>
        <v>#DIV/0!</v>
      </c>
    </row>
    <row r="113" spans="1:11" x14ac:dyDescent="0.25">
      <c r="A113" s="139"/>
      <c r="B113" s="139"/>
      <c r="C113" s="139"/>
      <c r="D113" s="187">
        <v>4226</v>
      </c>
      <c r="E113" s="252" t="s">
        <v>199</v>
      </c>
      <c r="F113" s="139">
        <v>994</v>
      </c>
      <c r="G113" s="139"/>
      <c r="H113" s="139"/>
      <c r="I113" s="139"/>
      <c r="J113" s="440">
        <f t="shared" si="18"/>
        <v>0</v>
      </c>
      <c r="K113" s="440" t="e">
        <f t="shared" si="38"/>
        <v>#DIV/0!</v>
      </c>
    </row>
    <row r="114" spans="1:11" ht="26.25" x14ac:dyDescent="0.25">
      <c r="A114" s="139"/>
      <c r="B114" s="139"/>
      <c r="C114" s="139"/>
      <c r="D114" s="187">
        <v>4227</v>
      </c>
      <c r="E114" s="252" t="s">
        <v>200</v>
      </c>
      <c r="F114" s="139"/>
      <c r="G114" s="139"/>
      <c r="H114" s="139"/>
      <c r="I114" s="139"/>
      <c r="J114" s="440" t="e">
        <f t="shared" si="18"/>
        <v>#DIV/0!</v>
      </c>
      <c r="K114" s="440" t="e">
        <f t="shared" si="38"/>
        <v>#DIV/0!</v>
      </c>
    </row>
    <row r="115" spans="1:11" ht="26.25" x14ac:dyDescent="0.25">
      <c r="A115" s="167"/>
      <c r="B115" s="167"/>
      <c r="C115" s="167">
        <v>424</v>
      </c>
      <c r="D115" s="185"/>
      <c r="E115" s="251" t="s">
        <v>201</v>
      </c>
      <c r="F115" s="186">
        <f>SUM(F116)</f>
        <v>9345.75</v>
      </c>
      <c r="G115" s="186">
        <v>11300</v>
      </c>
      <c r="H115" s="186">
        <f t="shared" ref="H115:I115" si="39">SUM(H116)</f>
        <v>0</v>
      </c>
      <c r="I115" s="186">
        <f t="shared" si="39"/>
        <v>9033.27</v>
      </c>
      <c r="J115" s="439">
        <f t="shared" si="18"/>
        <v>96.656448118128566</v>
      </c>
      <c r="K115" s="439">
        <f t="shared" si="38"/>
        <v>79.940442477876104</v>
      </c>
    </row>
    <row r="116" spans="1:11" x14ac:dyDescent="0.25">
      <c r="A116" s="139"/>
      <c r="B116" s="139"/>
      <c r="C116" s="139"/>
      <c r="D116" s="187">
        <v>4241</v>
      </c>
      <c r="E116" s="254" t="s">
        <v>202</v>
      </c>
      <c r="F116" s="141">
        <v>9345.75</v>
      </c>
      <c r="G116" s="139"/>
      <c r="H116" s="139"/>
      <c r="I116" s="141">
        <v>9033.27</v>
      </c>
      <c r="J116" s="440">
        <f t="shared" si="18"/>
        <v>96.656448118128566</v>
      </c>
      <c r="K116" s="440" t="e">
        <f t="shared" si="38"/>
        <v>#DIV/0!</v>
      </c>
    </row>
    <row r="117" spans="1:11" s="134" customFormat="1" ht="26.25" x14ac:dyDescent="0.25">
      <c r="A117" s="166"/>
      <c r="B117" s="166"/>
      <c r="C117" s="166">
        <v>45</v>
      </c>
      <c r="D117" s="183"/>
      <c r="E117" s="250" t="s">
        <v>237</v>
      </c>
      <c r="F117" s="184">
        <f>SUM(F118)</f>
        <v>26963.23</v>
      </c>
      <c r="G117" s="184">
        <f t="shared" ref="G117:I118" si="40">SUM(G118)</f>
        <v>7600</v>
      </c>
      <c r="H117" s="184">
        <f t="shared" si="40"/>
        <v>0</v>
      </c>
      <c r="I117" s="184">
        <v>7265</v>
      </c>
      <c r="J117" s="438">
        <f t="shared" si="18"/>
        <v>26.944101281634286</v>
      </c>
      <c r="K117" s="438">
        <f t="shared" si="38"/>
        <v>95.59210526315789</v>
      </c>
    </row>
    <row r="118" spans="1:11" ht="26.25" x14ac:dyDescent="0.25">
      <c r="A118" s="167"/>
      <c r="B118" s="167"/>
      <c r="C118" s="167">
        <v>451</v>
      </c>
      <c r="D118" s="185"/>
      <c r="E118" s="251" t="s">
        <v>233</v>
      </c>
      <c r="F118" s="186">
        <f>SUM(F119)</f>
        <v>26963.23</v>
      </c>
      <c r="G118" s="186">
        <v>7600</v>
      </c>
      <c r="H118" s="186">
        <f t="shared" si="40"/>
        <v>0</v>
      </c>
      <c r="I118" s="186">
        <f t="shared" si="40"/>
        <v>7264.85</v>
      </c>
      <c r="J118" s="440">
        <f t="shared" ref="J118:J120" si="41">SUM(I118/F118*100)</f>
        <v>26.943544968462607</v>
      </c>
      <c r="K118" s="439">
        <f t="shared" si="38"/>
        <v>95.590131578947364</v>
      </c>
    </row>
    <row r="119" spans="1:11" ht="26.25" x14ac:dyDescent="0.25">
      <c r="A119" s="139"/>
      <c r="B119" s="139"/>
      <c r="C119" s="139"/>
      <c r="D119" s="187">
        <v>4511</v>
      </c>
      <c r="E119" s="294" t="s">
        <v>233</v>
      </c>
      <c r="F119" s="141">
        <v>26963.23</v>
      </c>
      <c r="G119" s="139"/>
      <c r="H119" s="139"/>
      <c r="I119" s="141">
        <v>7264.85</v>
      </c>
      <c r="J119" s="440">
        <f t="shared" si="41"/>
        <v>26.943544968462607</v>
      </c>
      <c r="K119" s="440" t="e">
        <f t="shared" si="38"/>
        <v>#DIV/0!</v>
      </c>
    </row>
    <row r="120" spans="1:11" x14ac:dyDescent="0.25">
      <c r="A120" s="139"/>
      <c r="B120" s="139"/>
      <c r="C120" s="139"/>
      <c r="D120" s="187"/>
      <c r="E120" s="254"/>
      <c r="F120" s="141"/>
      <c r="G120" s="139"/>
      <c r="H120" s="139"/>
      <c r="I120" s="141"/>
      <c r="J120" s="440" t="e">
        <f t="shared" si="41"/>
        <v>#DIV/0!</v>
      </c>
      <c r="K120" s="440" t="e">
        <f t="shared" si="38"/>
        <v>#DIV/0!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7"/>
  <sheetViews>
    <sheetView topLeftCell="A16" workbookViewId="0">
      <selection activeCell="E23" sqref="E23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468"/>
      <c r="B1" s="468"/>
      <c r="C1" s="468"/>
      <c r="D1" s="468"/>
      <c r="E1" s="468"/>
      <c r="F1" s="468"/>
      <c r="G1" s="468"/>
      <c r="H1" s="468"/>
      <c r="I1" s="468"/>
      <c r="J1" s="468"/>
    </row>
    <row r="2" spans="1:10" ht="18" customHeight="1" x14ac:dyDescent="0.25">
      <c r="A2" s="24"/>
      <c r="B2" s="24"/>
      <c r="C2" s="24"/>
      <c r="D2" s="24"/>
      <c r="E2" s="24"/>
      <c r="F2" s="24"/>
      <c r="G2" s="24"/>
    </row>
    <row r="3" spans="1:10" ht="15.75" customHeight="1" x14ac:dyDescent="0.25">
      <c r="A3" s="468"/>
      <c r="B3" s="468"/>
      <c r="C3" s="468"/>
      <c r="D3" s="468"/>
      <c r="E3" s="468"/>
      <c r="F3" s="468"/>
      <c r="G3" s="75"/>
    </row>
    <row r="4" spans="1:10" ht="18" x14ac:dyDescent="0.25">
      <c r="B4" s="24"/>
      <c r="C4" s="24"/>
      <c r="D4" s="24"/>
      <c r="E4" s="5"/>
      <c r="F4" s="5"/>
      <c r="G4" s="5"/>
    </row>
    <row r="5" spans="1:10" ht="18" customHeight="1" x14ac:dyDescent="0.25">
      <c r="A5" s="468"/>
      <c r="B5" s="468"/>
      <c r="C5" s="468"/>
      <c r="D5" s="468"/>
      <c r="E5" s="468"/>
      <c r="F5" s="468"/>
      <c r="G5" s="75"/>
    </row>
    <row r="6" spans="1:10" ht="18" x14ac:dyDescent="0.25">
      <c r="A6" s="24"/>
      <c r="B6" s="24"/>
      <c r="C6" s="24"/>
      <c r="D6" s="24"/>
      <c r="E6" s="5"/>
      <c r="F6" s="5"/>
      <c r="G6" s="5"/>
    </row>
    <row r="7" spans="1:10" ht="15.75" customHeight="1" x14ac:dyDescent="0.25">
      <c r="A7" s="468" t="s">
        <v>123</v>
      </c>
      <c r="B7" s="468"/>
      <c r="C7" s="468"/>
      <c r="D7" s="468"/>
      <c r="E7" s="468"/>
      <c r="F7" s="468"/>
      <c r="G7" s="75"/>
    </row>
    <row r="8" spans="1:10" ht="18" x14ac:dyDescent="0.25">
      <c r="A8" s="24"/>
      <c r="B8" s="24"/>
      <c r="C8" s="24"/>
      <c r="D8" s="24"/>
      <c r="E8" s="5"/>
      <c r="F8" s="5"/>
      <c r="G8" s="5"/>
    </row>
    <row r="9" spans="1:10" ht="25.5" x14ac:dyDescent="0.25">
      <c r="A9" s="3" t="s">
        <v>30</v>
      </c>
      <c r="B9" s="3" t="s">
        <v>137</v>
      </c>
      <c r="C9" s="3" t="s">
        <v>274</v>
      </c>
      <c r="D9" s="3" t="s">
        <v>277</v>
      </c>
      <c r="E9" s="3" t="s">
        <v>275</v>
      </c>
      <c r="F9" s="3" t="s">
        <v>140</v>
      </c>
      <c r="G9" s="3" t="s">
        <v>264</v>
      </c>
    </row>
    <row r="10" spans="1:10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0" x14ac:dyDescent="0.25">
      <c r="A11" s="64" t="s">
        <v>0</v>
      </c>
      <c r="B11" s="432">
        <f>SUM(B12+B14+B16+B19+B24)</f>
        <v>1863093</v>
      </c>
      <c r="C11" s="211">
        <f>SUM(C12+C14+C16+C19+C24)</f>
        <v>2296824</v>
      </c>
      <c r="D11" s="58">
        <f>SUM(D12+D14+D16+D19+D24)</f>
        <v>0</v>
      </c>
      <c r="E11" s="211">
        <f>SUM(E12+E14+E16+E19+E24)</f>
        <v>2272800.7999999998</v>
      </c>
      <c r="F11" s="58">
        <f>SUM(E11/B11*100)</f>
        <v>121.99073261506537</v>
      </c>
      <c r="G11" s="58">
        <f>(E11/C11*100)</f>
        <v>98.954068748846225</v>
      </c>
    </row>
    <row r="12" spans="1:10" x14ac:dyDescent="0.25">
      <c r="A12" s="55" t="s">
        <v>32</v>
      </c>
      <c r="B12" s="51">
        <f>SUM(B13)</f>
        <v>58858</v>
      </c>
      <c r="C12" s="52">
        <f>SUM(C13)</f>
        <v>91165</v>
      </c>
      <c r="D12" s="52">
        <f>SUM(D13)</f>
        <v>0</v>
      </c>
      <c r="E12" s="52">
        <f>SUM(E13)</f>
        <v>71109</v>
      </c>
      <c r="F12" s="105">
        <f t="shared" ref="F12:F25" si="0">SUM(E12/B12*100)</f>
        <v>120.81450270141696</v>
      </c>
      <c r="G12" s="105">
        <f t="shared" ref="G12:G26" si="1">(E12/C12*100)</f>
        <v>78.000329073657653</v>
      </c>
    </row>
    <row r="13" spans="1:10" x14ac:dyDescent="0.25">
      <c r="A13" s="44" t="s">
        <v>33</v>
      </c>
      <c r="B13" s="8">
        <v>58858</v>
      </c>
      <c r="C13" s="9">
        <v>91165</v>
      </c>
      <c r="D13" s="9"/>
      <c r="E13" s="9">
        <v>71109</v>
      </c>
      <c r="F13" s="108">
        <f t="shared" si="0"/>
        <v>120.81450270141696</v>
      </c>
      <c r="G13" s="108">
        <f t="shared" si="1"/>
        <v>78.000329073657653</v>
      </c>
    </row>
    <row r="14" spans="1:10" x14ac:dyDescent="0.25">
      <c r="A14" s="55" t="s">
        <v>34</v>
      </c>
      <c r="B14" s="51">
        <f>SUM(B15)</f>
        <v>28586</v>
      </c>
      <c r="C14" s="52">
        <f>SUM(C15)</f>
        <v>32482</v>
      </c>
      <c r="D14" s="52">
        <f>SUM(D15)</f>
        <v>0</v>
      </c>
      <c r="E14" s="52">
        <f>SUM(E15)</f>
        <v>28106</v>
      </c>
      <c r="F14" s="105">
        <f t="shared" si="0"/>
        <v>98.320856363254734</v>
      </c>
      <c r="G14" s="105">
        <f t="shared" si="1"/>
        <v>86.527923157441052</v>
      </c>
    </row>
    <row r="15" spans="1:10" x14ac:dyDescent="0.25">
      <c r="A15" s="25" t="s">
        <v>53</v>
      </c>
      <c r="B15" s="8">
        <v>28586</v>
      </c>
      <c r="C15" s="9">
        <v>32482</v>
      </c>
      <c r="D15" s="9"/>
      <c r="E15" s="9">
        <v>28106</v>
      </c>
      <c r="F15" s="108">
        <f t="shared" si="0"/>
        <v>98.320856363254734</v>
      </c>
      <c r="G15" s="108">
        <f t="shared" si="1"/>
        <v>86.527923157441052</v>
      </c>
    </row>
    <row r="16" spans="1:10" ht="25.5" x14ac:dyDescent="0.25">
      <c r="A16" s="50" t="s">
        <v>31</v>
      </c>
      <c r="B16" s="51">
        <f>SUM(B17+B18)</f>
        <v>132190</v>
      </c>
      <c r="C16" s="52">
        <f>SUM(C17+C18)</f>
        <v>132780</v>
      </c>
      <c r="D16" s="52">
        <f>SUM(D17+D18)</f>
        <v>0</v>
      </c>
      <c r="E16" s="52">
        <f>SUM(E17+E18)</f>
        <v>133715.4</v>
      </c>
      <c r="F16" s="105">
        <f t="shared" si="0"/>
        <v>101.15394507905286</v>
      </c>
      <c r="G16" s="105">
        <f t="shared" si="1"/>
        <v>100.70447356529597</v>
      </c>
    </row>
    <row r="17" spans="1:12" ht="38.25" x14ac:dyDescent="0.25">
      <c r="A17" s="47" t="s">
        <v>110</v>
      </c>
      <c r="B17" s="8">
        <v>4200</v>
      </c>
      <c r="C17" s="9">
        <v>13000</v>
      </c>
      <c r="D17" s="9"/>
      <c r="E17" s="9">
        <v>13935.4</v>
      </c>
      <c r="F17" s="108">
        <f t="shared" si="0"/>
        <v>331.79523809523806</v>
      </c>
      <c r="G17" s="108">
        <f t="shared" si="1"/>
        <v>107.1953846153846</v>
      </c>
    </row>
    <row r="18" spans="1:12" x14ac:dyDescent="0.25">
      <c r="A18" s="47" t="s">
        <v>54</v>
      </c>
      <c r="B18" s="8">
        <v>127990</v>
      </c>
      <c r="C18" s="9">
        <v>119780</v>
      </c>
      <c r="D18" s="9"/>
      <c r="E18" s="9">
        <v>119780</v>
      </c>
      <c r="F18" s="108">
        <f t="shared" si="0"/>
        <v>93.585436362215802</v>
      </c>
      <c r="G18" s="108">
        <f t="shared" si="1"/>
        <v>100</v>
      </c>
    </row>
    <row r="19" spans="1:12" x14ac:dyDescent="0.25">
      <c r="A19" s="63" t="s">
        <v>55</v>
      </c>
      <c r="B19" s="51">
        <v>1643459</v>
      </c>
      <c r="C19" s="52">
        <f>SUM(C20:C23)</f>
        <v>2035997</v>
      </c>
      <c r="D19" s="52">
        <f>SUM(D20:D22)</f>
        <v>0</v>
      </c>
      <c r="E19" s="52">
        <f>SUM(E20+E21+E22+E23)</f>
        <v>2035470.4</v>
      </c>
      <c r="F19" s="105">
        <f t="shared" si="0"/>
        <v>123.85282504765863</v>
      </c>
      <c r="G19" s="105">
        <f t="shared" si="1"/>
        <v>99.97413552181068</v>
      </c>
      <c r="L19" s="104"/>
    </row>
    <row r="20" spans="1:12" x14ac:dyDescent="0.25">
      <c r="A20" s="47" t="s">
        <v>57</v>
      </c>
      <c r="B20" s="8">
        <v>0</v>
      </c>
      <c r="C20" s="9">
        <v>20000</v>
      </c>
      <c r="D20" s="9"/>
      <c r="E20" s="9">
        <v>20000</v>
      </c>
      <c r="F20" s="108" t="e">
        <f t="shared" si="0"/>
        <v>#DIV/0!</v>
      </c>
      <c r="G20" s="108">
        <f t="shared" si="1"/>
        <v>100</v>
      </c>
      <c r="L20" s="109"/>
    </row>
    <row r="21" spans="1:12" x14ac:dyDescent="0.25">
      <c r="A21" s="47" t="s">
        <v>56</v>
      </c>
      <c r="B21" s="8">
        <v>51033</v>
      </c>
      <c r="C21" s="9">
        <v>52657</v>
      </c>
      <c r="D21" s="9"/>
      <c r="E21" s="9">
        <v>52608</v>
      </c>
      <c r="F21" s="108">
        <f t="shared" si="0"/>
        <v>103.08623831638353</v>
      </c>
      <c r="G21" s="108">
        <f t="shared" si="1"/>
        <v>99.906944945591277</v>
      </c>
      <c r="J21" s="106"/>
    </row>
    <row r="22" spans="1:12" ht="25.5" x14ac:dyDescent="0.25">
      <c r="A22" s="47" t="s">
        <v>58</v>
      </c>
      <c r="B22" s="8">
        <v>1592426</v>
      </c>
      <c r="C22" s="9">
        <v>1933550</v>
      </c>
      <c r="D22" s="48"/>
      <c r="E22" s="135">
        <v>1929131</v>
      </c>
      <c r="F22" s="108">
        <f t="shared" si="0"/>
        <v>121.14415363728048</v>
      </c>
      <c r="G22" s="108">
        <f t="shared" si="1"/>
        <v>99.771456647099896</v>
      </c>
      <c r="I22" s="109"/>
    </row>
    <row r="23" spans="1:12" s="134" customFormat="1" ht="25.5" x14ac:dyDescent="0.25">
      <c r="A23" s="47" t="s">
        <v>261</v>
      </c>
      <c r="B23" s="8">
        <v>0</v>
      </c>
      <c r="C23" s="135">
        <v>29790</v>
      </c>
      <c r="D23" s="48"/>
      <c r="E23" s="135">
        <v>33731.4</v>
      </c>
      <c r="F23" s="108" t="e">
        <f t="shared" si="0"/>
        <v>#DIV/0!</v>
      </c>
      <c r="G23" s="108">
        <f t="shared" si="1"/>
        <v>113.23061430010071</v>
      </c>
      <c r="I23" s="109"/>
    </row>
    <row r="24" spans="1:12" x14ac:dyDescent="0.25">
      <c r="A24" s="63" t="s">
        <v>111</v>
      </c>
      <c r="B24" s="51">
        <f>SUM(B25)</f>
        <v>0</v>
      </c>
      <c r="C24" s="52">
        <f>SUM(C25)</f>
        <v>4400</v>
      </c>
      <c r="D24" s="61">
        <f>SUM(D25)</f>
        <v>0</v>
      </c>
      <c r="E24" s="52">
        <f>SUM(E25)</f>
        <v>4400</v>
      </c>
      <c r="F24" s="105" t="e">
        <f t="shared" si="0"/>
        <v>#DIV/0!</v>
      </c>
      <c r="G24" s="105">
        <f t="shared" si="1"/>
        <v>100</v>
      </c>
      <c r="K24" s="109"/>
    </row>
    <row r="25" spans="1:12" ht="25.5" x14ac:dyDescent="0.25">
      <c r="A25" s="47" t="s">
        <v>112</v>
      </c>
      <c r="B25" s="8"/>
      <c r="C25" s="9">
        <v>4400</v>
      </c>
      <c r="D25" s="9"/>
      <c r="E25" s="9">
        <v>4400</v>
      </c>
      <c r="F25" s="108" t="e">
        <f t="shared" si="0"/>
        <v>#DIV/0!</v>
      </c>
      <c r="G25" s="108">
        <f t="shared" si="1"/>
        <v>100</v>
      </c>
    </row>
    <row r="26" spans="1:12" x14ac:dyDescent="0.25">
      <c r="A26" s="12"/>
      <c r="B26" s="8"/>
      <c r="C26" s="9"/>
      <c r="D26" s="9"/>
      <c r="E26" s="9"/>
      <c r="F26" s="10"/>
      <c r="G26" s="10" t="e">
        <f t="shared" si="1"/>
        <v>#DIV/0!</v>
      </c>
    </row>
    <row r="28" spans="1:12" ht="15.75" customHeight="1" x14ac:dyDescent="0.25">
      <c r="A28" s="468" t="s">
        <v>124</v>
      </c>
      <c r="B28" s="468"/>
      <c r="C28" s="468"/>
      <c r="D28" s="468"/>
      <c r="E28" s="468"/>
      <c r="F28" s="468"/>
      <c r="G28" s="75"/>
    </row>
    <row r="29" spans="1:12" ht="18" x14ac:dyDescent="0.25">
      <c r="A29" s="24"/>
      <c r="B29" s="24"/>
      <c r="C29" s="24"/>
      <c r="D29" s="24"/>
      <c r="E29" s="5"/>
      <c r="F29" s="5"/>
      <c r="G29" s="5"/>
      <c r="J29" s="106"/>
    </row>
    <row r="30" spans="1:12" ht="25.5" x14ac:dyDescent="0.25">
      <c r="A30" s="20" t="s">
        <v>30</v>
      </c>
      <c r="B30" s="19" t="s">
        <v>120</v>
      </c>
      <c r="C30" s="20" t="s">
        <v>279</v>
      </c>
      <c r="D30" s="20" t="s">
        <v>281</v>
      </c>
      <c r="E30" s="20" t="s">
        <v>280</v>
      </c>
      <c r="F30" s="20" t="s">
        <v>121</v>
      </c>
      <c r="G30" s="20" t="s">
        <v>265</v>
      </c>
    </row>
    <row r="31" spans="1:12" x14ac:dyDescent="0.25">
      <c r="A31" s="97">
        <v>1</v>
      </c>
      <c r="B31" s="98">
        <v>2</v>
      </c>
      <c r="C31" s="97">
        <v>3</v>
      </c>
      <c r="D31" s="97">
        <v>4</v>
      </c>
      <c r="E31" s="97">
        <v>5</v>
      </c>
      <c r="F31" s="97">
        <v>6</v>
      </c>
      <c r="G31" s="97">
        <v>7</v>
      </c>
    </row>
    <row r="32" spans="1:12" x14ac:dyDescent="0.25">
      <c r="A32" s="64" t="s">
        <v>1</v>
      </c>
      <c r="B32" s="432">
        <f>SUM(B33+B35+B37+B40+B45)</f>
        <v>1871280.1700000002</v>
      </c>
      <c r="C32" s="211">
        <f>SUM(C33+C35+C37+C40+C45)</f>
        <v>2296824</v>
      </c>
      <c r="D32" s="58">
        <f>SUM(D33+D35+D37+D40+D45)</f>
        <v>0</v>
      </c>
      <c r="E32" s="211">
        <f>SUM(E33+E35+E37+E40+E45)</f>
        <v>2270824.7000000002</v>
      </c>
      <c r="F32" s="58">
        <f>SUM(E32/B32*100)</f>
        <v>121.35140084341299</v>
      </c>
      <c r="G32" s="58">
        <f>(E32/C32*100)</f>
        <v>98.868032552777237</v>
      </c>
    </row>
    <row r="33" spans="1:11" ht="15.75" customHeight="1" x14ac:dyDescent="0.25">
      <c r="A33" s="55" t="s">
        <v>32</v>
      </c>
      <c r="B33" s="60">
        <f>SUM(B34)</f>
        <v>58858.32</v>
      </c>
      <c r="C33" s="61">
        <f>SUM(C34)</f>
        <v>91165</v>
      </c>
      <c r="D33" s="52">
        <f>SUM(D34)</f>
        <v>0</v>
      </c>
      <c r="E33" s="61">
        <f>SUM(E34)</f>
        <v>71108.5</v>
      </c>
      <c r="F33" s="105">
        <f t="shared" ref="F33:F46" si="2">SUM(E33/B33*100)</f>
        <v>120.81299636143198</v>
      </c>
      <c r="G33" s="105">
        <f t="shared" ref="G33:G47" si="3">(E33/C33*100)</f>
        <v>77.999780617561569</v>
      </c>
    </row>
    <row r="34" spans="1:11" x14ac:dyDescent="0.25">
      <c r="A34" s="44" t="s">
        <v>33</v>
      </c>
      <c r="B34" s="135">
        <v>58858.32</v>
      </c>
      <c r="C34" s="9">
        <v>91165</v>
      </c>
      <c r="D34" s="9"/>
      <c r="E34" s="9">
        <v>71108.5</v>
      </c>
      <c r="F34" s="108">
        <f t="shared" si="2"/>
        <v>120.81299636143198</v>
      </c>
      <c r="G34" s="108">
        <f t="shared" si="3"/>
        <v>77.999780617561569</v>
      </c>
    </row>
    <row r="35" spans="1:11" x14ac:dyDescent="0.25">
      <c r="A35" s="55" t="s">
        <v>34</v>
      </c>
      <c r="B35" s="51">
        <f>SUM(B36)</f>
        <v>23134.38</v>
      </c>
      <c r="C35" s="52">
        <f>SUM(C36)</f>
        <v>31591</v>
      </c>
      <c r="D35" s="52">
        <f>SUM(D36)</f>
        <v>0</v>
      </c>
      <c r="E35" s="52">
        <f>SUM(E36)</f>
        <v>35543.699999999997</v>
      </c>
      <c r="F35" s="105">
        <f t="shared" si="2"/>
        <v>153.64016671291816</v>
      </c>
      <c r="G35" s="105">
        <f t="shared" si="3"/>
        <v>112.51210787882624</v>
      </c>
    </row>
    <row r="36" spans="1:11" x14ac:dyDescent="0.25">
      <c r="A36" s="25" t="s">
        <v>53</v>
      </c>
      <c r="B36" s="135">
        <v>23134.38</v>
      </c>
      <c r="C36" s="9">
        <v>31591</v>
      </c>
      <c r="D36" s="9"/>
      <c r="E36" s="9">
        <v>35543.699999999997</v>
      </c>
      <c r="F36" s="108">
        <f t="shared" si="2"/>
        <v>153.64016671291816</v>
      </c>
      <c r="G36" s="108">
        <f t="shared" si="3"/>
        <v>112.51210787882624</v>
      </c>
      <c r="I36" s="103"/>
      <c r="J36" s="104"/>
    </row>
    <row r="37" spans="1:11" ht="25.5" x14ac:dyDescent="0.25">
      <c r="A37" s="50" t="s">
        <v>31</v>
      </c>
      <c r="B37" s="51">
        <f>SUM(B38+B39)</f>
        <v>132190.13</v>
      </c>
      <c r="C37" s="52">
        <f>SUM(C38+C39)</f>
        <v>132780</v>
      </c>
      <c r="D37" s="52">
        <f>SUM(D38+D39)</f>
        <v>0</v>
      </c>
      <c r="E37" s="52">
        <f>SUM(E38+E39)</f>
        <v>133715.4</v>
      </c>
      <c r="F37" s="105">
        <f t="shared" si="2"/>
        <v>101.15384560102936</v>
      </c>
      <c r="G37" s="105">
        <f t="shared" si="3"/>
        <v>100.70447356529597</v>
      </c>
    </row>
    <row r="38" spans="1:11" ht="38.25" x14ac:dyDescent="0.25">
      <c r="A38" s="47" t="s">
        <v>110</v>
      </c>
      <c r="B38" s="135">
        <v>4200.47</v>
      </c>
      <c r="C38" s="9">
        <v>13000</v>
      </c>
      <c r="D38" s="9"/>
      <c r="E38" s="9">
        <v>13935.4</v>
      </c>
      <c r="F38" s="108">
        <f t="shared" si="2"/>
        <v>331.75811278261716</v>
      </c>
      <c r="G38" s="108">
        <f t="shared" si="3"/>
        <v>107.1953846153846</v>
      </c>
    </row>
    <row r="39" spans="1:11" x14ac:dyDescent="0.25">
      <c r="A39" s="47" t="s">
        <v>54</v>
      </c>
      <c r="B39" s="135">
        <v>127989.66</v>
      </c>
      <c r="C39" s="9">
        <v>119780</v>
      </c>
      <c r="D39" s="9"/>
      <c r="E39" s="9">
        <v>119780</v>
      </c>
      <c r="F39" s="108">
        <f t="shared" si="2"/>
        <v>93.585684968613876</v>
      </c>
      <c r="G39" s="108">
        <f t="shared" si="3"/>
        <v>100</v>
      </c>
    </row>
    <row r="40" spans="1:11" x14ac:dyDescent="0.25">
      <c r="A40" s="63" t="s">
        <v>55</v>
      </c>
      <c r="B40" s="51">
        <f>B41+B42+B43+B44</f>
        <v>1657097.34</v>
      </c>
      <c r="C40" s="52">
        <f>SUM(C41:C44)</f>
        <v>2036888</v>
      </c>
      <c r="D40" s="52">
        <f>SUM(D41:D44)</f>
        <v>0</v>
      </c>
      <c r="E40" s="52">
        <f>SUM(E41+E42+E43+E44)</f>
        <v>2026057.1</v>
      </c>
      <c r="F40" s="105">
        <f t="shared" si="2"/>
        <v>122.26542467324219</v>
      </c>
      <c r="G40" s="105">
        <f t="shared" si="3"/>
        <v>99.468262368868594</v>
      </c>
    </row>
    <row r="41" spans="1:11" x14ac:dyDescent="0.25">
      <c r="A41" s="47" t="s">
        <v>57</v>
      </c>
      <c r="B41" s="8">
        <v>0</v>
      </c>
      <c r="C41" s="9">
        <v>20000</v>
      </c>
      <c r="D41" s="9"/>
      <c r="E41" s="9">
        <v>20000</v>
      </c>
      <c r="F41" s="108" t="e">
        <f t="shared" si="2"/>
        <v>#DIV/0!</v>
      </c>
      <c r="G41" s="108">
        <f t="shared" si="3"/>
        <v>100</v>
      </c>
    </row>
    <row r="42" spans="1:11" x14ac:dyDescent="0.25">
      <c r="A42" s="47" t="s">
        <v>56</v>
      </c>
      <c r="B42" s="135">
        <v>51032.959999999999</v>
      </c>
      <c r="C42" s="9">
        <v>52657</v>
      </c>
      <c r="D42" s="9"/>
      <c r="E42" s="9">
        <v>52607.8</v>
      </c>
      <c r="F42" s="108">
        <f t="shared" si="2"/>
        <v>103.08592721253089</v>
      </c>
      <c r="G42" s="108">
        <f t="shared" si="3"/>
        <v>99.906565129042676</v>
      </c>
    </row>
    <row r="43" spans="1:11" ht="25.5" x14ac:dyDescent="0.25">
      <c r="A43" s="47" t="s">
        <v>58</v>
      </c>
      <c r="B43" s="135">
        <v>1598081.58</v>
      </c>
      <c r="C43" s="9">
        <v>1933550</v>
      </c>
      <c r="D43" s="9"/>
      <c r="E43" s="9">
        <v>1929292.5</v>
      </c>
      <c r="F43" s="108">
        <f t="shared" si="2"/>
        <v>120.72553267274377</v>
      </c>
      <c r="G43" s="108">
        <f t="shared" si="3"/>
        <v>99.779809159318361</v>
      </c>
      <c r="K43" s="106"/>
    </row>
    <row r="44" spans="1:11" s="134" customFormat="1" ht="25.5" x14ac:dyDescent="0.25">
      <c r="A44" s="47" t="s">
        <v>261</v>
      </c>
      <c r="B44" s="135">
        <v>7982.8</v>
      </c>
      <c r="C44" s="135">
        <v>30681</v>
      </c>
      <c r="D44" s="135"/>
      <c r="E44" s="135">
        <v>24156.799999999999</v>
      </c>
      <c r="F44" s="108">
        <f t="shared" si="2"/>
        <v>302.61061281755769</v>
      </c>
      <c r="G44" s="108">
        <f t="shared" si="3"/>
        <v>78.735373684038976</v>
      </c>
      <c r="K44" s="106"/>
    </row>
    <row r="45" spans="1:11" x14ac:dyDescent="0.25">
      <c r="A45" s="63" t="s">
        <v>111</v>
      </c>
      <c r="B45" s="51">
        <f>SUM(B46)</f>
        <v>0</v>
      </c>
      <c r="C45" s="52">
        <f>SUM(C46)</f>
        <v>4400</v>
      </c>
      <c r="D45" s="52">
        <f>SUM(D46)</f>
        <v>0</v>
      </c>
      <c r="E45" s="52">
        <f>SUM(E46)</f>
        <v>4400</v>
      </c>
      <c r="F45" s="105" t="e">
        <f t="shared" si="2"/>
        <v>#DIV/0!</v>
      </c>
      <c r="G45" s="105">
        <f t="shared" si="3"/>
        <v>100</v>
      </c>
    </row>
    <row r="46" spans="1:11" ht="25.5" x14ac:dyDescent="0.25">
      <c r="A46" s="47" t="s">
        <v>112</v>
      </c>
      <c r="B46" s="8"/>
      <c r="C46" s="9">
        <v>4400</v>
      </c>
      <c r="D46" s="9"/>
      <c r="E46" s="9">
        <v>4400</v>
      </c>
      <c r="F46" s="108" t="e">
        <f t="shared" si="2"/>
        <v>#DIV/0!</v>
      </c>
      <c r="G46" s="108">
        <f t="shared" si="3"/>
        <v>100</v>
      </c>
    </row>
    <row r="47" spans="1:11" x14ac:dyDescent="0.25">
      <c r="A47" s="12"/>
      <c r="B47" s="8"/>
      <c r="C47" s="9"/>
      <c r="D47" s="9"/>
      <c r="E47" s="9"/>
      <c r="F47" s="10"/>
      <c r="G47" s="107" t="e">
        <f t="shared" si="3"/>
        <v>#DIV/0!</v>
      </c>
    </row>
  </sheetData>
  <mergeCells count="5">
    <mergeCell ref="A3:F3"/>
    <mergeCell ref="A5:F5"/>
    <mergeCell ref="A7:F7"/>
    <mergeCell ref="A28:F28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topLeftCell="A4" workbookViewId="0">
      <selection activeCell="D9" sqref="D9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8" customHeight="1" x14ac:dyDescent="0.25">
      <c r="A2" s="4"/>
      <c r="B2" s="4"/>
      <c r="C2" s="24"/>
      <c r="D2" s="4"/>
      <c r="E2" s="4"/>
      <c r="F2" s="4"/>
      <c r="G2" s="24"/>
    </row>
    <row r="3" spans="1:11" ht="15.75" x14ac:dyDescent="0.25">
      <c r="A3" s="468"/>
      <c r="B3" s="468"/>
      <c r="C3" s="468"/>
      <c r="D3" s="468"/>
      <c r="E3" s="479"/>
      <c r="F3" s="479"/>
      <c r="G3" s="79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468"/>
      <c r="B5" s="480"/>
      <c r="C5" s="480"/>
      <c r="D5" s="480"/>
      <c r="E5" s="480"/>
      <c r="F5" s="480"/>
      <c r="G5" s="80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468" t="s">
        <v>125</v>
      </c>
      <c r="B7" s="486"/>
      <c r="C7" s="486"/>
      <c r="D7" s="486"/>
      <c r="E7" s="486"/>
      <c r="F7" s="486"/>
      <c r="G7" s="81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30</v>
      </c>
      <c r="B9" s="3" t="s">
        <v>137</v>
      </c>
      <c r="C9" s="3" t="s">
        <v>274</v>
      </c>
      <c r="D9" s="3" t="s">
        <v>277</v>
      </c>
      <c r="E9" s="3" t="s">
        <v>275</v>
      </c>
      <c r="F9" s="3" t="s">
        <v>139</v>
      </c>
      <c r="G9" s="3" t="s">
        <v>262</v>
      </c>
    </row>
    <row r="10" spans="1:11" s="110" customFormat="1" x14ac:dyDescent="0.25">
      <c r="A10" s="97">
        <v>1</v>
      </c>
      <c r="B10" s="98">
        <v>2</v>
      </c>
      <c r="C10" s="97">
        <v>3</v>
      </c>
      <c r="D10" s="97">
        <v>4</v>
      </c>
      <c r="E10" s="97">
        <v>5</v>
      </c>
      <c r="F10" s="97">
        <v>6</v>
      </c>
      <c r="G10" s="97">
        <v>7</v>
      </c>
    </row>
    <row r="11" spans="1:11" ht="15.75" customHeight="1" x14ac:dyDescent="0.25">
      <c r="A11" s="65" t="s">
        <v>9</v>
      </c>
      <c r="B11" s="453">
        <f>SUM(B12)</f>
        <v>1871280.17</v>
      </c>
      <c r="C11" s="344">
        <f>SUM(C12)</f>
        <v>2296824</v>
      </c>
      <c r="D11" s="344">
        <f>SUM(D12)</f>
        <v>0</v>
      </c>
      <c r="E11" s="344">
        <f>SUM(E12)</f>
        <v>2270825</v>
      </c>
      <c r="F11" s="344">
        <f>SUM(E11/B11*100)</f>
        <v>121.35141687521865</v>
      </c>
      <c r="G11" s="344">
        <f>SUM(E11/C11*100)</f>
        <v>98.868045614291731</v>
      </c>
    </row>
    <row r="12" spans="1:11" ht="15.75" customHeight="1" x14ac:dyDescent="0.25">
      <c r="A12" s="62" t="s">
        <v>49</v>
      </c>
      <c r="B12" s="454">
        <f>SUM(B13:B15)</f>
        <v>1871280.17</v>
      </c>
      <c r="C12" s="455">
        <f>SUM(C13:C15)</f>
        <v>2296824</v>
      </c>
      <c r="D12" s="455">
        <f>SUM(D13:D15)</f>
        <v>0</v>
      </c>
      <c r="E12" s="455">
        <f>SUM(E13:E15)</f>
        <v>2270825</v>
      </c>
      <c r="F12" s="456">
        <f t="shared" ref="F12:F15" si="0">SUM(E12/B12*100)</f>
        <v>121.35141687521865</v>
      </c>
      <c r="G12" s="456">
        <f t="shared" ref="G12:G15" si="1">SUM(E12/C12*100)</f>
        <v>98.868045614291731</v>
      </c>
    </row>
    <row r="13" spans="1:11" ht="25.5" x14ac:dyDescent="0.25">
      <c r="A13" s="17" t="s">
        <v>50</v>
      </c>
      <c r="B13" s="341">
        <v>1792218.49</v>
      </c>
      <c r="C13" s="341">
        <v>2173799</v>
      </c>
      <c r="D13" s="341"/>
      <c r="E13" s="341">
        <v>2167905.2000000002</v>
      </c>
      <c r="F13" s="341">
        <f t="shared" si="0"/>
        <v>120.96210434699846</v>
      </c>
      <c r="G13" s="457">
        <f t="shared" si="1"/>
        <v>99.728870976571443</v>
      </c>
    </row>
    <row r="14" spans="1:11" x14ac:dyDescent="0.25">
      <c r="A14" s="16" t="s">
        <v>51</v>
      </c>
      <c r="B14" s="341">
        <v>651.88</v>
      </c>
      <c r="C14" s="341">
        <v>0</v>
      </c>
      <c r="D14" s="341"/>
      <c r="E14" s="341">
        <v>0</v>
      </c>
      <c r="F14" s="341">
        <f t="shared" si="0"/>
        <v>0</v>
      </c>
      <c r="G14" s="457" t="e">
        <f t="shared" si="1"/>
        <v>#DIV/0!</v>
      </c>
    </row>
    <row r="15" spans="1:11" ht="25.5" x14ac:dyDescent="0.25">
      <c r="A15" s="46" t="s">
        <v>52</v>
      </c>
      <c r="B15" s="341">
        <v>78409.8</v>
      </c>
      <c r="C15" s="341">
        <v>123025</v>
      </c>
      <c r="D15" s="341"/>
      <c r="E15" s="341">
        <v>102919.8</v>
      </c>
      <c r="F15" s="341">
        <f t="shared" si="0"/>
        <v>131.25884774607255</v>
      </c>
      <c r="G15" s="457">
        <f t="shared" si="1"/>
        <v>83.657630562893729</v>
      </c>
    </row>
    <row r="16" spans="1:11" x14ac:dyDescent="0.25">
      <c r="A16" s="11"/>
      <c r="B16" s="8"/>
      <c r="C16" s="9"/>
      <c r="D16" s="9"/>
      <c r="E16" s="9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468"/>
      <c r="B1" s="468"/>
      <c r="C1" s="468"/>
      <c r="D1" s="468"/>
      <c r="E1" s="468"/>
      <c r="F1" s="468"/>
      <c r="G1" s="468"/>
      <c r="H1" s="468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468" t="s">
        <v>12</v>
      </c>
      <c r="B3" s="468"/>
      <c r="C3" s="468"/>
      <c r="D3" s="468"/>
      <c r="E3" s="468"/>
      <c r="F3" s="468"/>
      <c r="G3" s="468"/>
      <c r="H3" s="468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468" t="s">
        <v>36</v>
      </c>
      <c r="B5" s="468"/>
      <c r="C5" s="468"/>
      <c r="D5" s="468"/>
      <c r="E5" s="468"/>
      <c r="F5" s="468"/>
      <c r="G5" s="468"/>
      <c r="H5" s="468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3</v>
      </c>
      <c r="B7" s="115" t="s">
        <v>4</v>
      </c>
      <c r="C7" s="115" t="s">
        <v>22</v>
      </c>
      <c r="D7" s="3" t="s">
        <v>137</v>
      </c>
      <c r="E7" s="3" t="s">
        <v>274</v>
      </c>
      <c r="F7" s="3" t="s">
        <v>277</v>
      </c>
      <c r="G7" s="3" t="s">
        <v>275</v>
      </c>
      <c r="H7" s="3" t="s">
        <v>139</v>
      </c>
      <c r="I7" s="3" t="s">
        <v>236</v>
      </c>
    </row>
    <row r="8" spans="1:9" x14ac:dyDescent="0.25">
      <c r="A8" s="35"/>
      <c r="B8" s="36"/>
      <c r="C8" s="34" t="s">
        <v>38</v>
      </c>
      <c r="D8" s="36"/>
      <c r="E8" s="35"/>
      <c r="F8" s="35"/>
      <c r="G8" s="35"/>
      <c r="H8" s="35"/>
      <c r="I8" s="139"/>
    </row>
    <row r="9" spans="1:9" ht="25.5" x14ac:dyDescent="0.25">
      <c r="A9" s="11">
        <v>8</v>
      </c>
      <c r="B9" s="11"/>
      <c r="C9" s="11" t="s">
        <v>10</v>
      </c>
      <c r="D9" s="8"/>
      <c r="E9" s="9"/>
      <c r="F9" s="9"/>
      <c r="G9" s="9"/>
      <c r="H9" s="9"/>
      <c r="I9" s="139"/>
    </row>
    <row r="10" spans="1:9" x14ac:dyDescent="0.25">
      <c r="A10" s="11"/>
      <c r="B10" s="15">
        <v>84</v>
      </c>
      <c r="C10" s="15" t="s">
        <v>16</v>
      </c>
      <c r="D10" s="8"/>
      <c r="E10" s="9"/>
      <c r="F10" s="9"/>
      <c r="G10" s="9"/>
      <c r="H10" s="9"/>
      <c r="I10" s="139"/>
    </row>
    <row r="11" spans="1:9" x14ac:dyDescent="0.25">
      <c r="A11" s="11"/>
      <c r="B11" s="15"/>
      <c r="C11" s="37"/>
      <c r="D11" s="8"/>
      <c r="E11" s="9"/>
      <c r="F11" s="9"/>
      <c r="G11" s="9"/>
      <c r="H11" s="9"/>
      <c r="I11" s="139"/>
    </row>
    <row r="12" spans="1:9" x14ac:dyDescent="0.25">
      <c r="A12" s="11"/>
      <c r="B12" s="15"/>
      <c r="C12" s="34" t="s">
        <v>41</v>
      </c>
      <c r="D12" s="8"/>
      <c r="E12" s="9"/>
      <c r="F12" s="9"/>
      <c r="G12" s="9"/>
      <c r="H12" s="9"/>
      <c r="I12" s="139"/>
    </row>
    <row r="13" spans="1:9" ht="25.5" x14ac:dyDescent="0.25">
      <c r="A13" s="13">
        <v>5</v>
      </c>
      <c r="B13" s="14"/>
      <c r="C13" s="25" t="s">
        <v>11</v>
      </c>
      <c r="D13" s="8"/>
      <c r="E13" s="9"/>
      <c r="F13" s="9"/>
      <c r="G13" s="9"/>
      <c r="H13" s="9"/>
      <c r="I13" s="139"/>
    </row>
    <row r="14" spans="1:9" ht="25.5" x14ac:dyDescent="0.25">
      <c r="A14" s="15"/>
      <c r="B14" s="15">
        <v>54</v>
      </c>
      <c r="C14" s="26" t="s">
        <v>17</v>
      </c>
      <c r="D14" s="8"/>
      <c r="E14" s="9"/>
      <c r="F14" s="9"/>
      <c r="G14" s="9"/>
      <c r="H14" s="10"/>
      <c r="I14" s="139"/>
    </row>
    <row r="15" spans="1:9" x14ac:dyDescent="0.25">
      <c r="I15" s="134"/>
    </row>
    <row r="16" spans="1:9" x14ac:dyDescent="0.25">
      <c r="I16" s="134"/>
    </row>
    <row r="17" spans="9:9" x14ac:dyDescent="0.25">
      <c r="I17" s="134"/>
    </row>
    <row r="18" spans="9:9" x14ac:dyDescent="0.25">
      <c r="I18" s="134"/>
    </row>
    <row r="19" spans="9:9" x14ac:dyDescent="0.25">
      <c r="I19" s="134"/>
    </row>
    <row r="20" spans="9:9" x14ac:dyDescent="0.25">
      <c r="I20" s="134"/>
    </row>
    <row r="21" spans="9:9" x14ac:dyDescent="0.25">
      <c r="I21" s="134"/>
    </row>
    <row r="22" spans="9:9" x14ac:dyDescent="0.25">
      <c r="I22" s="134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G8" sqref="G8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468"/>
      <c r="B1" s="468"/>
      <c r="C1" s="468"/>
      <c r="D1" s="468"/>
      <c r="E1" s="468"/>
      <c r="F1" s="468"/>
    </row>
    <row r="2" spans="1:7" ht="18" customHeight="1" x14ac:dyDescent="0.25">
      <c r="A2" s="24"/>
      <c r="B2" s="24"/>
      <c r="C2" s="24"/>
      <c r="D2" s="24"/>
      <c r="E2" s="24"/>
      <c r="F2" s="24"/>
    </row>
    <row r="3" spans="1:7" ht="15.75" customHeight="1" x14ac:dyDescent="0.25">
      <c r="A3" s="468" t="s">
        <v>12</v>
      </c>
      <c r="B3" s="468"/>
      <c r="C3" s="468"/>
      <c r="D3" s="468"/>
      <c r="E3" s="468"/>
      <c r="F3" s="468"/>
    </row>
    <row r="4" spans="1:7" ht="18" x14ac:dyDescent="0.25">
      <c r="A4" s="24"/>
      <c r="B4" s="24"/>
      <c r="C4" s="24"/>
      <c r="D4" s="24"/>
      <c r="E4" s="5"/>
      <c r="F4" s="5"/>
    </row>
    <row r="5" spans="1:7" ht="18" customHeight="1" x14ac:dyDescent="0.25">
      <c r="A5" s="468" t="s">
        <v>37</v>
      </c>
      <c r="B5" s="468"/>
      <c r="C5" s="468"/>
      <c r="D5" s="468"/>
      <c r="E5" s="468"/>
      <c r="F5" s="468"/>
    </row>
    <row r="6" spans="1:7" ht="18" x14ac:dyDescent="0.25">
      <c r="A6" s="24"/>
      <c r="B6" s="24"/>
      <c r="C6" s="24"/>
      <c r="D6" s="24"/>
      <c r="E6" s="5"/>
      <c r="F6" s="5"/>
    </row>
    <row r="7" spans="1:7" ht="25.5" x14ac:dyDescent="0.25">
      <c r="A7" s="115" t="s">
        <v>30</v>
      </c>
      <c r="B7" s="3" t="s">
        <v>133</v>
      </c>
      <c r="C7" s="3" t="s">
        <v>134</v>
      </c>
      <c r="D7" s="3" t="s">
        <v>135</v>
      </c>
      <c r="E7" s="3" t="s">
        <v>137</v>
      </c>
      <c r="F7" s="3" t="s">
        <v>139</v>
      </c>
      <c r="G7" s="3" t="s">
        <v>236</v>
      </c>
    </row>
    <row r="8" spans="1:7" x14ac:dyDescent="0.25">
      <c r="A8" s="11" t="s">
        <v>38</v>
      </c>
      <c r="B8" s="8"/>
      <c r="C8" s="9"/>
      <c r="D8" s="9"/>
      <c r="E8" s="9"/>
      <c r="F8" s="9"/>
      <c r="G8" s="139"/>
    </row>
    <row r="9" spans="1:7" ht="25.5" x14ac:dyDescent="0.25">
      <c r="A9" s="11" t="s">
        <v>39</v>
      </c>
      <c r="B9" s="8"/>
      <c r="C9" s="9"/>
      <c r="D9" s="9"/>
      <c r="E9" s="9"/>
      <c r="F9" s="9"/>
      <c r="G9" s="139"/>
    </row>
    <row r="10" spans="1:7" ht="25.5" x14ac:dyDescent="0.25">
      <c r="A10" s="17" t="s">
        <v>40</v>
      </c>
      <c r="B10" s="8"/>
      <c r="C10" s="9"/>
      <c r="D10" s="9"/>
      <c r="E10" s="9"/>
      <c r="F10" s="9"/>
      <c r="G10" s="139"/>
    </row>
    <row r="11" spans="1:7" x14ac:dyDescent="0.25">
      <c r="A11" s="17"/>
      <c r="B11" s="8"/>
      <c r="C11" s="9"/>
      <c r="D11" s="9"/>
      <c r="E11" s="9"/>
      <c r="F11" s="9"/>
      <c r="G11" s="139"/>
    </row>
    <row r="12" spans="1:7" x14ac:dyDescent="0.25">
      <c r="A12" s="11" t="s">
        <v>41</v>
      </c>
      <c r="B12" s="8"/>
      <c r="C12" s="9"/>
      <c r="D12" s="9"/>
      <c r="E12" s="9"/>
      <c r="F12" s="9"/>
      <c r="G12" s="139"/>
    </row>
    <row r="13" spans="1:7" x14ac:dyDescent="0.25">
      <c r="A13" s="25" t="s">
        <v>32</v>
      </c>
      <c r="B13" s="8"/>
      <c r="C13" s="9"/>
      <c r="D13" s="9"/>
      <c r="E13" s="9"/>
      <c r="F13" s="9"/>
      <c r="G13" s="139"/>
    </row>
    <row r="14" spans="1:7" x14ac:dyDescent="0.25">
      <c r="A14" s="12" t="s">
        <v>33</v>
      </c>
      <c r="B14" s="8"/>
      <c r="C14" s="9"/>
      <c r="D14" s="9"/>
      <c r="E14" s="9"/>
      <c r="F14" s="10"/>
      <c r="G14" s="139"/>
    </row>
    <row r="15" spans="1:7" x14ac:dyDescent="0.25">
      <c r="A15" s="25" t="s">
        <v>34</v>
      </c>
      <c r="B15" s="8"/>
      <c r="C15" s="9"/>
      <c r="D15" s="9"/>
      <c r="E15" s="9"/>
      <c r="F15" s="10"/>
      <c r="G15" s="139"/>
    </row>
    <row r="16" spans="1:7" x14ac:dyDescent="0.25">
      <c r="A16" s="12" t="s">
        <v>35</v>
      </c>
      <c r="B16" s="8"/>
      <c r="C16" s="9"/>
      <c r="D16" s="9"/>
      <c r="E16" s="9"/>
      <c r="F16" s="10"/>
      <c r="G16" s="13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77"/>
  <sheetViews>
    <sheetView zoomScaleNormal="100" workbookViewId="0">
      <selection activeCell="H10" sqref="H10"/>
    </sheetView>
  </sheetViews>
  <sheetFormatPr defaultRowHeight="15" x14ac:dyDescent="0.25"/>
  <cols>
    <col min="1" max="1" width="9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8" width="25.28515625" style="109" customWidth="1"/>
    <col min="9" max="10" width="17.7109375" customWidth="1"/>
  </cols>
  <sheetData>
    <row r="1" spans="1:11" ht="42" customHeight="1" x14ac:dyDescent="0.25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8" x14ac:dyDescent="0.25">
      <c r="A2" s="4"/>
      <c r="B2" s="4"/>
      <c r="C2" s="4"/>
      <c r="D2" s="4"/>
      <c r="E2" s="4"/>
      <c r="F2" s="354"/>
      <c r="G2" s="354"/>
      <c r="H2" s="365"/>
      <c r="I2" s="5"/>
      <c r="J2" s="5"/>
    </row>
    <row r="3" spans="1:11" ht="18" x14ac:dyDescent="0.25">
      <c r="A3" s="24"/>
      <c r="B3" s="24"/>
      <c r="C3" s="24"/>
      <c r="D3" s="24"/>
      <c r="E3" s="24"/>
      <c r="F3" s="364" t="s">
        <v>126</v>
      </c>
      <c r="G3" s="354"/>
      <c r="H3" s="365"/>
      <c r="I3" s="5"/>
      <c r="J3" s="5"/>
    </row>
    <row r="4" spans="1:11" ht="18" x14ac:dyDescent="0.25">
      <c r="A4" s="24"/>
      <c r="B4" s="24"/>
      <c r="C4" s="24"/>
      <c r="D4" s="24"/>
      <c r="E4" s="24"/>
      <c r="F4" s="364"/>
      <c r="G4" s="354"/>
      <c r="H4" s="365"/>
      <c r="I4" s="5"/>
      <c r="J4" s="5"/>
    </row>
    <row r="5" spans="1:11" ht="18" customHeight="1" x14ac:dyDescent="0.25">
      <c r="A5" s="468" t="s">
        <v>127</v>
      </c>
      <c r="B5" s="468"/>
      <c r="C5" s="468"/>
      <c r="D5" s="468"/>
      <c r="E5" s="468"/>
      <c r="F5" s="468"/>
      <c r="G5" s="468"/>
      <c r="H5" s="468"/>
      <c r="I5" s="468"/>
      <c r="J5" s="100"/>
    </row>
    <row r="6" spans="1:11" ht="18" x14ac:dyDescent="0.25">
      <c r="A6" s="4"/>
      <c r="B6" s="4"/>
      <c r="C6" s="4"/>
      <c r="D6" s="4"/>
      <c r="E6" s="4"/>
      <c r="F6" s="354"/>
      <c r="G6" s="354"/>
      <c r="H6" s="365"/>
      <c r="I6" s="5"/>
      <c r="J6" s="5"/>
    </row>
    <row r="7" spans="1:11" ht="25.5" x14ac:dyDescent="0.25">
      <c r="A7" s="557" t="s">
        <v>13</v>
      </c>
      <c r="B7" s="557"/>
      <c r="C7" s="557"/>
      <c r="D7" s="3" t="s">
        <v>14</v>
      </c>
      <c r="E7" s="3" t="s">
        <v>137</v>
      </c>
      <c r="F7" s="3" t="s">
        <v>274</v>
      </c>
      <c r="G7" s="3" t="s">
        <v>135</v>
      </c>
      <c r="H7" s="3" t="s">
        <v>275</v>
      </c>
      <c r="I7" s="3" t="s">
        <v>138</v>
      </c>
      <c r="J7" s="3" t="s">
        <v>251</v>
      </c>
    </row>
    <row r="8" spans="1:11" s="110" customFormat="1" x14ac:dyDescent="0.25">
      <c r="A8" s="221"/>
      <c r="B8" s="222"/>
      <c r="C8" s="223"/>
      <c r="D8" s="98">
        <v>1</v>
      </c>
      <c r="E8" s="97">
        <v>2</v>
      </c>
      <c r="F8" s="97">
        <v>3</v>
      </c>
      <c r="G8" s="97">
        <v>4</v>
      </c>
      <c r="H8" s="97">
        <v>5</v>
      </c>
      <c r="I8" s="97">
        <v>6</v>
      </c>
      <c r="J8" s="97">
        <v>7</v>
      </c>
    </row>
    <row r="9" spans="1:11" s="110" customFormat="1" ht="43.9" customHeight="1" x14ac:dyDescent="0.25">
      <c r="A9" s="366"/>
      <c r="B9" s="367">
        <v>12270</v>
      </c>
      <c r="C9" s="368"/>
      <c r="D9" s="427" t="s">
        <v>266</v>
      </c>
      <c r="E9" s="426">
        <v>1871280.17</v>
      </c>
      <c r="F9" s="426">
        <v>2296824</v>
      </c>
      <c r="G9" s="369" t="e">
        <f>SUM(G10+G44+G191)</f>
        <v>#REF!</v>
      </c>
      <c r="H9" s="426">
        <v>2270825.06</v>
      </c>
      <c r="I9" s="370">
        <f>SUM(H9/E9*100)</f>
        <v>121.35142008157978</v>
      </c>
      <c r="J9" s="442">
        <f>H9/F9*100</f>
        <v>98.868048226594638</v>
      </c>
    </row>
    <row r="10" spans="1:11" ht="26.45" customHeight="1" x14ac:dyDescent="0.25">
      <c r="A10" s="555" t="s">
        <v>59</v>
      </c>
      <c r="B10" s="555"/>
      <c r="C10" s="555"/>
      <c r="D10" s="217" t="s">
        <v>60</v>
      </c>
      <c r="E10" s="371">
        <f t="shared" ref="E10:H10" si="0">SUM(E11)</f>
        <v>78409.8</v>
      </c>
      <c r="F10" s="371">
        <f t="shared" si="0"/>
        <v>123025</v>
      </c>
      <c r="G10" s="371" t="e">
        <f t="shared" si="0"/>
        <v>#REF!</v>
      </c>
      <c r="H10" s="371">
        <f t="shared" si="0"/>
        <v>102919.83</v>
      </c>
      <c r="I10" s="324">
        <f t="shared" ref="I10:I81" si="1">SUM(H10/E10*100)</f>
        <v>131.25888600659613</v>
      </c>
      <c r="J10" s="443">
        <f>H10/F10*100</f>
        <v>83.657654948181275</v>
      </c>
    </row>
    <row r="11" spans="1:11" ht="26.45" customHeight="1" x14ac:dyDescent="0.25">
      <c r="A11" s="556" t="s">
        <v>61</v>
      </c>
      <c r="B11" s="556"/>
      <c r="C11" s="556"/>
      <c r="D11" s="333" t="s">
        <v>62</v>
      </c>
      <c r="E11" s="337">
        <f>SUM(E12+E27)</f>
        <v>78409.8</v>
      </c>
      <c r="F11" s="337">
        <v>123025</v>
      </c>
      <c r="G11" s="337" t="e">
        <f>SUM(G12+G27)</f>
        <v>#REF!</v>
      </c>
      <c r="H11" s="337">
        <v>102919.83</v>
      </c>
      <c r="I11" s="325">
        <f t="shared" si="1"/>
        <v>131.25888600659613</v>
      </c>
      <c r="J11" s="444">
        <f>H11/F11*100</f>
        <v>83.657654948181275</v>
      </c>
    </row>
    <row r="12" spans="1:11" ht="14.45" customHeight="1" x14ac:dyDescent="0.25">
      <c r="A12" s="565" t="s">
        <v>63</v>
      </c>
      <c r="B12" s="565"/>
      <c r="C12" s="565"/>
      <c r="D12" s="332" t="s">
        <v>64</v>
      </c>
      <c r="E12" s="338">
        <f>SUM(E13)</f>
        <v>27376.840000000004</v>
      </c>
      <c r="F12" s="338">
        <v>50368</v>
      </c>
      <c r="G12" s="338" t="e">
        <f t="shared" ref="G12" si="2">SUM(G13)</f>
        <v>#REF!</v>
      </c>
      <c r="H12" s="338">
        <v>30311.94</v>
      </c>
      <c r="I12" s="326">
        <f t="shared" si="1"/>
        <v>110.72110586904842</v>
      </c>
      <c r="J12" s="445">
        <f t="shared" ref="J12:J83" si="3">H12/F12*100</f>
        <v>60.180948221092756</v>
      </c>
    </row>
    <row r="13" spans="1:11" x14ac:dyDescent="0.25">
      <c r="A13" s="566">
        <v>3</v>
      </c>
      <c r="B13" s="566"/>
      <c r="C13" s="566"/>
      <c r="D13" s="419" t="s">
        <v>6</v>
      </c>
      <c r="E13" s="420">
        <f>SUM(E14+E21)</f>
        <v>27376.840000000004</v>
      </c>
      <c r="F13" s="420">
        <v>50368</v>
      </c>
      <c r="G13" s="420" t="e">
        <f t="shared" ref="G13" si="4">SUM(G14+G21)</f>
        <v>#REF!</v>
      </c>
      <c r="H13" s="420">
        <v>30311.94</v>
      </c>
      <c r="I13" s="421">
        <f t="shared" si="1"/>
        <v>110.72110586904842</v>
      </c>
      <c r="J13" s="446">
        <f t="shared" si="3"/>
        <v>60.180948221092756</v>
      </c>
    </row>
    <row r="14" spans="1:11" x14ac:dyDescent="0.25">
      <c r="A14" s="559">
        <v>31</v>
      </c>
      <c r="B14" s="560"/>
      <c r="C14" s="561"/>
      <c r="D14" s="397" t="s">
        <v>7</v>
      </c>
      <c r="E14" s="363">
        <f>SUM(E15+E17+E19)</f>
        <v>25500.820000000003</v>
      </c>
      <c r="F14" s="363">
        <v>47077</v>
      </c>
      <c r="G14" s="363">
        <f t="shared" ref="G14" si="5">SUM(G15+G17+G19)</f>
        <v>0</v>
      </c>
      <c r="H14" s="363">
        <v>28521.91</v>
      </c>
      <c r="I14" s="395">
        <f t="shared" si="1"/>
        <v>111.84703080136245</v>
      </c>
      <c r="J14" s="447">
        <f t="shared" si="3"/>
        <v>60.585657539775262</v>
      </c>
    </row>
    <row r="15" spans="1:11" s="134" customFormat="1" x14ac:dyDescent="0.25">
      <c r="A15" s="233">
        <v>311</v>
      </c>
      <c r="B15" s="234"/>
      <c r="C15" s="227"/>
      <c r="D15" s="227" t="s">
        <v>212</v>
      </c>
      <c r="E15" s="340">
        <f>SUM(E16)</f>
        <v>19399.580000000002</v>
      </c>
      <c r="F15" s="341">
        <v>35593</v>
      </c>
      <c r="G15" s="341">
        <f t="shared" ref="G15:H15" si="6">SUM(G16)</f>
        <v>0</v>
      </c>
      <c r="H15" s="341">
        <f t="shared" si="6"/>
        <v>19592.84</v>
      </c>
      <c r="I15" s="327">
        <f t="shared" si="1"/>
        <v>100.99620713438125</v>
      </c>
      <c r="J15" s="448">
        <f t="shared" si="3"/>
        <v>55.046891242660081</v>
      </c>
    </row>
    <row r="16" spans="1:11" s="134" customFormat="1" x14ac:dyDescent="0.25">
      <c r="A16" s="235">
        <v>3111</v>
      </c>
      <c r="B16" s="114"/>
      <c r="C16" s="228"/>
      <c r="D16" s="228" t="s">
        <v>156</v>
      </c>
      <c r="E16" s="341">
        <v>19399.580000000002</v>
      </c>
      <c r="F16" s="341"/>
      <c r="G16" s="341"/>
      <c r="H16" s="341">
        <v>19592.84</v>
      </c>
      <c r="I16" s="97">
        <f t="shared" si="1"/>
        <v>100.99620713438125</v>
      </c>
      <c r="J16" s="449" t="e">
        <f t="shared" si="3"/>
        <v>#DIV/0!</v>
      </c>
    </row>
    <row r="17" spans="1:10" s="134" customFormat="1" x14ac:dyDescent="0.25">
      <c r="A17" s="233">
        <v>312</v>
      </c>
      <c r="B17" s="234"/>
      <c r="C17" s="227"/>
      <c r="D17" s="227" t="s">
        <v>158</v>
      </c>
      <c r="E17" s="340">
        <f>SUM(E18)</f>
        <v>2900.31</v>
      </c>
      <c r="F17" s="341">
        <v>5611</v>
      </c>
      <c r="G17" s="341">
        <f t="shared" ref="G17" si="7">SUM(G18)</f>
        <v>0</v>
      </c>
      <c r="H17" s="341">
        <v>5556.2</v>
      </c>
      <c r="I17" s="327">
        <f>SUM(H17/E17*100)</f>
        <v>191.57262499525913</v>
      </c>
      <c r="J17" s="448">
        <f t="shared" si="3"/>
        <v>99.023346996970233</v>
      </c>
    </row>
    <row r="18" spans="1:10" s="134" customFormat="1" x14ac:dyDescent="0.25">
      <c r="A18" s="235">
        <v>3121</v>
      </c>
      <c r="B18" s="114"/>
      <c r="C18" s="228"/>
      <c r="D18" s="228" t="s">
        <v>158</v>
      </c>
      <c r="E18" s="341">
        <v>2900.31</v>
      </c>
      <c r="F18" s="341"/>
      <c r="G18" s="341"/>
      <c r="H18" s="341">
        <v>5556.2</v>
      </c>
      <c r="I18" s="97">
        <f t="shared" si="1"/>
        <v>191.57262499525913</v>
      </c>
      <c r="J18" s="449" t="e">
        <f t="shared" si="3"/>
        <v>#DIV/0!</v>
      </c>
    </row>
    <row r="19" spans="1:10" s="134" customFormat="1" x14ac:dyDescent="0.25">
      <c r="A19" s="233">
        <v>313</v>
      </c>
      <c r="B19" s="234"/>
      <c r="C19" s="227"/>
      <c r="D19" s="227" t="s">
        <v>159</v>
      </c>
      <c r="E19" s="340">
        <f>SUM(E20)</f>
        <v>3200.93</v>
      </c>
      <c r="F19" s="341">
        <v>5873</v>
      </c>
      <c r="G19" s="341">
        <f t="shared" ref="G19" si="8">SUM(G20)</f>
        <v>0</v>
      </c>
      <c r="H19" s="341">
        <v>3372.87</v>
      </c>
      <c r="I19" s="327">
        <f t="shared" si="1"/>
        <v>105.3715638892447</v>
      </c>
      <c r="J19" s="448">
        <f t="shared" si="3"/>
        <v>57.430103865145576</v>
      </c>
    </row>
    <row r="20" spans="1:10" s="134" customFormat="1" ht="25.5" x14ac:dyDescent="0.25">
      <c r="A20" s="235">
        <v>3132</v>
      </c>
      <c r="B20" s="114"/>
      <c r="C20" s="228"/>
      <c r="D20" s="228" t="s">
        <v>213</v>
      </c>
      <c r="E20" s="341">
        <v>3200.93</v>
      </c>
      <c r="F20" s="341"/>
      <c r="G20" s="341"/>
      <c r="H20" s="341">
        <v>3372.87</v>
      </c>
      <c r="I20" s="97">
        <f t="shared" si="1"/>
        <v>105.3715638892447</v>
      </c>
      <c r="J20" s="449" t="e">
        <f t="shared" si="3"/>
        <v>#DIV/0!</v>
      </c>
    </row>
    <row r="21" spans="1:10" x14ac:dyDescent="0.25">
      <c r="A21" s="559">
        <v>32</v>
      </c>
      <c r="B21" s="560"/>
      <c r="C21" s="561"/>
      <c r="D21" s="397" t="s">
        <v>15</v>
      </c>
      <c r="E21" s="363">
        <f>SUM(E22)</f>
        <v>1876.02</v>
      </c>
      <c r="F21" s="363">
        <f t="shared" ref="F21:H21" si="9">SUM(F22)</f>
        <v>3291</v>
      </c>
      <c r="G21" s="363" t="e">
        <f t="shared" si="9"/>
        <v>#REF!</v>
      </c>
      <c r="H21" s="363">
        <f t="shared" si="9"/>
        <v>1790.03</v>
      </c>
      <c r="I21" s="395">
        <f t="shared" si="1"/>
        <v>95.416360166735956</v>
      </c>
      <c r="J21" s="395">
        <f t="shared" si="3"/>
        <v>54.391674263141901</v>
      </c>
    </row>
    <row r="22" spans="1:10" s="134" customFormat="1" x14ac:dyDescent="0.25">
      <c r="A22" s="233">
        <v>321</v>
      </c>
      <c r="B22" s="234"/>
      <c r="C22" s="227"/>
      <c r="D22" s="227" t="s">
        <v>162</v>
      </c>
      <c r="E22" s="340">
        <v>1876.02</v>
      </c>
      <c r="F22" s="341">
        <v>3291</v>
      </c>
      <c r="G22" s="341" t="e">
        <f>SUM(#REF!)</f>
        <v>#REF!</v>
      </c>
      <c r="H22" s="341">
        <v>1790.03</v>
      </c>
      <c r="I22" s="327">
        <f t="shared" si="1"/>
        <v>95.416360166735956</v>
      </c>
      <c r="J22" s="327">
        <f t="shared" si="3"/>
        <v>54.391674263141901</v>
      </c>
    </row>
    <row r="23" spans="1:10" s="134" customFormat="1" x14ac:dyDescent="0.25">
      <c r="A23" s="489" t="s">
        <v>109</v>
      </c>
      <c r="B23" s="489"/>
      <c r="C23" s="489"/>
      <c r="D23" s="297" t="s">
        <v>115</v>
      </c>
      <c r="E23" s="352">
        <f>SUM(E24)</f>
        <v>0</v>
      </c>
      <c r="F23" s="352">
        <v>20000</v>
      </c>
      <c r="G23" s="352">
        <f t="shared" ref="G23:G25" si="10">SUM(G24)</f>
        <v>0</v>
      </c>
      <c r="H23" s="352">
        <v>20000</v>
      </c>
      <c r="I23" s="326" t="e">
        <f t="shared" ref="I23" si="11">SUM(H23/E23*100)</f>
        <v>#DIV/0!</v>
      </c>
      <c r="J23" s="445">
        <f t="shared" si="3"/>
        <v>100</v>
      </c>
    </row>
    <row r="24" spans="1:10" s="134" customFormat="1" x14ac:dyDescent="0.25">
      <c r="A24" s="458">
        <v>311</v>
      </c>
      <c r="B24" s="459"/>
      <c r="C24" s="460"/>
      <c r="D24" s="460" t="s">
        <v>212</v>
      </c>
      <c r="E24" s="340">
        <v>0</v>
      </c>
      <c r="F24" s="341">
        <v>16000</v>
      </c>
      <c r="G24" s="341">
        <f t="shared" si="10"/>
        <v>0</v>
      </c>
      <c r="H24" s="341">
        <v>16000</v>
      </c>
      <c r="I24" s="327" t="e">
        <f t="shared" ref="I24" si="12">SUM(H24/E24*100)</f>
        <v>#DIV/0!</v>
      </c>
      <c r="J24" s="448">
        <f t="shared" ref="J24:J26" si="13">H24/F24*100</f>
        <v>100</v>
      </c>
    </row>
    <row r="25" spans="1:10" s="134" customFormat="1" x14ac:dyDescent="0.25">
      <c r="A25" s="458">
        <v>312</v>
      </c>
      <c r="B25" s="459"/>
      <c r="C25" s="460"/>
      <c r="D25" s="460" t="s">
        <v>158</v>
      </c>
      <c r="E25" s="340">
        <v>0</v>
      </c>
      <c r="F25" s="341">
        <v>2500</v>
      </c>
      <c r="G25" s="341">
        <f t="shared" si="10"/>
        <v>0</v>
      </c>
      <c r="H25" s="341">
        <v>2500</v>
      </c>
      <c r="I25" s="327" t="e">
        <f>SUM(H25/E25*100)</f>
        <v>#DIV/0!</v>
      </c>
      <c r="J25" s="448">
        <f t="shared" si="13"/>
        <v>100</v>
      </c>
    </row>
    <row r="26" spans="1:10" s="134" customFormat="1" x14ac:dyDescent="0.25">
      <c r="A26" s="458">
        <v>321</v>
      </c>
      <c r="B26" s="459"/>
      <c r="C26" s="460"/>
      <c r="D26" s="460" t="s">
        <v>162</v>
      </c>
      <c r="E26" s="340">
        <v>0</v>
      </c>
      <c r="F26" s="341">
        <v>1500</v>
      </c>
      <c r="G26" s="341">
        <f>SUM(G30)</f>
        <v>0</v>
      </c>
      <c r="H26" s="341">
        <v>1500</v>
      </c>
      <c r="I26" s="327" t="e">
        <f t="shared" ref="I26" si="14">SUM(H26/E26*100)</f>
        <v>#DIV/0!</v>
      </c>
      <c r="J26" s="327">
        <f t="shared" si="13"/>
        <v>100</v>
      </c>
    </row>
    <row r="27" spans="1:10" x14ac:dyDescent="0.25">
      <c r="A27" s="244" t="s">
        <v>65</v>
      </c>
      <c r="B27" s="245"/>
      <c r="C27" s="245"/>
      <c r="D27" s="246" t="s">
        <v>66</v>
      </c>
      <c r="E27" s="342">
        <f>SUM(E28)</f>
        <v>51032.959999999999</v>
      </c>
      <c r="F27" s="342">
        <f t="shared" ref="F27:H27" si="15">SUM(F28)</f>
        <v>16346</v>
      </c>
      <c r="G27" s="342">
        <f t="shared" si="15"/>
        <v>0</v>
      </c>
      <c r="H27" s="342">
        <f t="shared" si="15"/>
        <v>16297.01</v>
      </c>
      <c r="I27" s="326">
        <f t="shared" si="1"/>
        <v>31.934283255370648</v>
      </c>
      <c r="J27" s="445">
        <f t="shared" si="3"/>
        <v>99.700293649822598</v>
      </c>
    </row>
    <row r="28" spans="1:10" s="219" customFormat="1" x14ac:dyDescent="0.25">
      <c r="A28" s="391">
        <v>3</v>
      </c>
      <c r="B28" s="377"/>
      <c r="C28" s="378"/>
      <c r="D28" s="378" t="s">
        <v>6</v>
      </c>
      <c r="E28" s="373">
        <f>SUM(E29+E36)</f>
        <v>51032.959999999999</v>
      </c>
      <c r="F28" s="373">
        <f t="shared" ref="F28:H28" si="16">SUM(F29+F36)</f>
        <v>16346</v>
      </c>
      <c r="G28" s="373">
        <f t="shared" si="16"/>
        <v>0</v>
      </c>
      <c r="H28" s="373">
        <f t="shared" si="16"/>
        <v>16297.01</v>
      </c>
      <c r="I28" s="374">
        <f t="shared" si="1"/>
        <v>31.934283255370648</v>
      </c>
      <c r="J28" s="450">
        <f t="shared" si="3"/>
        <v>99.700293649822598</v>
      </c>
    </row>
    <row r="29" spans="1:10" x14ac:dyDescent="0.25">
      <c r="A29" s="292">
        <v>31</v>
      </c>
      <c r="B29" s="293"/>
      <c r="C29" s="397"/>
      <c r="D29" s="397" t="s">
        <v>7</v>
      </c>
      <c r="E29" s="363">
        <f>SUM(E30+E32+E34)</f>
        <v>47396.79</v>
      </c>
      <c r="F29" s="363">
        <f t="shared" ref="F29:H29" si="17">SUM(F30+F32+F34)</f>
        <v>15426</v>
      </c>
      <c r="G29" s="363">
        <f t="shared" si="17"/>
        <v>0</v>
      </c>
      <c r="H29" s="363">
        <f t="shared" si="17"/>
        <v>15378.15</v>
      </c>
      <c r="I29" s="395">
        <f t="shared" si="1"/>
        <v>32.445551692424743</v>
      </c>
      <c r="J29" s="447">
        <f t="shared" si="3"/>
        <v>99.689809412679892</v>
      </c>
    </row>
    <row r="30" spans="1:10" x14ac:dyDescent="0.25">
      <c r="A30" s="233">
        <v>311</v>
      </c>
      <c r="B30" s="234"/>
      <c r="C30" s="227"/>
      <c r="D30" s="227" t="s">
        <v>212</v>
      </c>
      <c r="E30" s="340">
        <v>36564.06</v>
      </c>
      <c r="F30" s="341">
        <v>11091</v>
      </c>
      <c r="G30" s="341">
        <f t="shared" ref="G30" si="18">SUM(G31)</f>
        <v>0</v>
      </c>
      <c r="H30" s="341">
        <v>11090.6</v>
      </c>
      <c r="I30" s="327">
        <f t="shared" si="1"/>
        <v>30.331970793177788</v>
      </c>
      <c r="J30" s="448">
        <f t="shared" si="3"/>
        <v>99.99639347218465</v>
      </c>
    </row>
    <row r="31" spans="1:10" ht="18" customHeight="1" x14ac:dyDescent="0.25">
      <c r="A31" s="235">
        <v>3111</v>
      </c>
      <c r="B31" s="114"/>
      <c r="C31" s="228"/>
      <c r="D31" s="228" t="s">
        <v>156</v>
      </c>
      <c r="E31" s="341">
        <v>36564.06</v>
      </c>
      <c r="F31" s="341"/>
      <c r="G31" s="341"/>
      <c r="H31" s="341">
        <v>11090.6</v>
      </c>
      <c r="I31" s="97">
        <f t="shared" si="1"/>
        <v>30.331970793177788</v>
      </c>
      <c r="J31" s="449" t="e">
        <f t="shared" si="3"/>
        <v>#DIV/0!</v>
      </c>
    </row>
    <row r="32" spans="1:10" ht="18.600000000000001" customHeight="1" x14ac:dyDescent="0.25">
      <c r="A32" s="233">
        <v>312</v>
      </c>
      <c r="B32" s="234"/>
      <c r="C32" s="227"/>
      <c r="D32" s="227" t="s">
        <v>158</v>
      </c>
      <c r="E32" s="340">
        <f>SUM(E33)</f>
        <v>4799.6899999999996</v>
      </c>
      <c r="F32" s="341">
        <v>2511</v>
      </c>
      <c r="G32" s="341">
        <f t="shared" ref="G32:H32" si="19">SUM(G33)</f>
        <v>0</v>
      </c>
      <c r="H32" s="341">
        <f t="shared" si="19"/>
        <v>2464.64</v>
      </c>
      <c r="I32" s="327">
        <f t="shared" si="1"/>
        <v>51.34998301973669</v>
      </c>
      <c r="J32" s="448">
        <f t="shared" si="3"/>
        <v>98.153723616089209</v>
      </c>
    </row>
    <row r="33" spans="1:10" ht="15" customHeight="1" x14ac:dyDescent="0.25">
      <c r="A33" s="235">
        <v>3121</v>
      </c>
      <c r="B33" s="114"/>
      <c r="C33" s="228"/>
      <c r="D33" s="228" t="s">
        <v>158</v>
      </c>
      <c r="E33" s="341">
        <v>4799.6899999999996</v>
      </c>
      <c r="F33" s="341"/>
      <c r="G33" s="341"/>
      <c r="H33" s="341">
        <v>2464.64</v>
      </c>
      <c r="I33" s="97">
        <f t="shared" si="1"/>
        <v>51.34998301973669</v>
      </c>
      <c r="J33" s="449" t="e">
        <f t="shared" si="3"/>
        <v>#DIV/0!</v>
      </c>
    </row>
    <row r="34" spans="1:10" x14ac:dyDescent="0.25">
      <c r="A34" s="233">
        <v>313</v>
      </c>
      <c r="B34" s="234"/>
      <c r="C34" s="227"/>
      <c r="D34" s="227" t="s">
        <v>159</v>
      </c>
      <c r="E34" s="340">
        <f>SUM(E35)</f>
        <v>6033.04</v>
      </c>
      <c r="F34" s="341">
        <v>1824</v>
      </c>
      <c r="G34" s="341">
        <f t="shared" ref="G34:H34" si="20">SUM(G35)</f>
        <v>0</v>
      </c>
      <c r="H34" s="341">
        <f t="shared" si="20"/>
        <v>1822.91</v>
      </c>
      <c r="I34" s="327">
        <f t="shared" si="1"/>
        <v>30.215446938856701</v>
      </c>
      <c r="J34" s="448">
        <f t="shared" si="3"/>
        <v>99.940241228070178</v>
      </c>
    </row>
    <row r="35" spans="1:10" ht="24" customHeight="1" x14ac:dyDescent="0.25">
      <c r="A35" s="235">
        <v>3132</v>
      </c>
      <c r="B35" s="114"/>
      <c r="C35" s="228"/>
      <c r="D35" s="228" t="s">
        <v>213</v>
      </c>
      <c r="E35" s="341">
        <v>6033.04</v>
      </c>
      <c r="F35" s="341"/>
      <c r="G35" s="341"/>
      <c r="H35" s="341">
        <v>1822.91</v>
      </c>
      <c r="I35" s="97">
        <f t="shared" si="1"/>
        <v>30.215446938856701</v>
      </c>
      <c r="J35" s="449" t="e">
        <f t="shared" si="3"/>
        <v>#DIV/0!</v>
      </c>
    </row>
    <row r="36" spans="1:10" x14ac:dyDescent="0.25">
      <c r="A36" s="398">
        <v>32</v>
      </c>
      <c r="B36" s="396"/>
      <c r="C36" s="397"/>
      <c r="D36" s="397" t="s">
        <v>15</v>
      </c>
      <c r="E36" s="363">
        <f>SUM(E37)</f>
        <v>3636.17</v>
      </c>
      <c r="F36" s="363">
        <f t="shared" ref="F36:H36" si="21">SUM(F37)</f>
        <v>920</v>
      </c>
      <c r="G36" s="363">
        <f t="shared" si="21"/>
        <v>0</v>
      </c>
      <c r="H36" s="363">
        <f t="shared" si="21"/>
        <v>918.86</v>
      </c>
      <c r="I36" s="395">
        <f t="shared" si="1"/>
        <v>25.26999562726715</v>
      </c>
      <c r="J36" s="447">
        <f t="shared" si="3"/>
        <v>99.876086956521732</v>
      </c>
    </row>
    <row r="37" spans="1:10" ht="27" customHeight="1" x14ac:dyDescent="0.25">
      <c r="A37" s="233">
        <v>321</v>
      </c>
      <c r="B37" s="234"/>
      <c r="C37" s="227"/>
      <c r="D37" s="227" t="s">
        <v>162</v>
      </c>
      <c r="E37" s="340">
        <f>SUM(E38)</f>
        <v>3636.17</v>
      </c>
      <c r="F37" s="341">
        <v>920</v>
      </c>
      <c r="G37" s="341">
        <f>SUM(G38)</f>
        <v>0</v>
      </c>
      <c r="H37" s="341">
        <f>SUM(H38)</f>
        <v>918.86</v>
      </c>
      <c r="I37" s="327">
        <f t="shared" si="1"/>
        <v>25.26999562726715</v>
      </c>
      <c r="J37" s="448">
        <f t="shared" si="3"/>
        <v>99.876086956521732</v>
      </c>
    </row>
    <row r="38" spans="1:10" ht="39.6" customHeight="1" x14ac:dyDescent="0.25">
      <c r="A38" s="235">
        <v>3212</v>
      </c>
      <c r="B38" s="114"/>
      <c r="C38" s="228"/>
      <c r="D38" s="228" t="s">
        <v>214</v>
      </c>
      <c r="E38" s="341">
        <v>3636.17</v>
      </c>
      <c r="F38" s="341"/>
      <c r="G38" s="341"/>
      <c r="H38" s="341">
        <v>918.86</v>
      </c>
      <c r="I38" s="97">
        <f t="shared" si="1"/>
        <v>25.26999562726715</v>
      </c>
      <c r="J38" s="449" t="e">
        <f t="shared" si="3"/>
        <v>#DIV/0!</v>
      </c>
    </row>
    <row r="39" spans="1:10" s="134" customFormat="1" x14ac:dyDescent="0.25">
      <c r="A39" s="244" t="s">
        <v>65</v>
      </c>
      <c r="B39" s="245"/>
      <c r="C39" s="461" t="s">
        <v>283</v>
      </c>
      <c r="D39" s="246" t="s">
        <v>282</v>
      </c>
      <c r="E39" s="342">
        <f>SUM(E40)</f>
        <v>0</v>
      </c>
      <c r="F39" s="342">
        <v>36311</v>
      </c>
      <c r="G39" s="342">
        <f t="shared" ref="G39:G42" si="22">SUM(G40)</f>
        <v>0</v>
      </c>
      <c r="H39" s="342">
        <v>36310.879999999997</v>
      </c>
      <c r="I39" s="326" t="e">
        <f t="shared" ref="I39:I40" si="23">SUM(H39/E39*100)</f>
        <v>#DIV/0!</v>
      </c>
      <c r="J39" s="445">
        <f t="shared" ref="J39:J42" si="24">H39/F39*100</f>
        <v>99.999669521632555</v>
      </c>
    </row>
    <row r="40" spans="1:10" s="219" customFormat="1" x14ac:dyDescent="0.25">
      <c r="A40" s="458">
        <v>311</v>
      </c>
      <c r="B40" s="459"/>
      <c r="C40" s="460"/>
      <c r="D40" s="460" t="s">
        <v>212</v>
      </c>
      <c r="E40" s="340">
        <v>0</v>
      </c>
      <c r="F40" s="341">
        <v>26351</v>
      </c>
      <c r="G40" s="341">
        <f t="shared" si="22"/>
        <v>0</v>
      </c>
      <c r="H40" s="341">
        <v>26351</v>
      </c>
      <c r="I40" s="327" t="e">
        <f t="shared" si="23"/>
        <v>#DIV/0!</v>
      </c>
      <c r="J40" s="448">
        <f t="shared" si="24"/>
        <v>100</v>
      </c>
    </row>
    <row r="41" spans="1:10" s="96" customFormat="1" x14ac:dyDescent="0.25">
      <c r="A41" s="458">
        <v>312</v>
      </c>
      <c r="B41" s="459"/>
      <c r="C41" s="460"/>
      <c r="D41" s="460" t="s">
        <v>158</v>
      </c>
      <c r="E41" s="340">
        <v>0</v>
      </c>
      <c r="F41" s="341">
        <v>3000</v>
      </c>
      <c r="G41" s="341">
        <f t="shared" si="22"/>
        <v>0</v>
      </c>
      <c r="H41" s="341">
        <v>2999.88</v>
      </c>
      <c r="I41" s="327" t="e">
        <f>SUM(H41/E41*100)</f>
        <v>#DIV/0!</v>
      </c>
      <c r="J41" s="448">
        <f t="shared" si="24"/>
        <v>99.996000000000009</v>
      </c>
    </row>
    <row r="42" spans="1:10" s="96" customFormat="1" x14ac:dyDescent="0.25">
      <c r="A42" s="458">
        <v>313</v>
      </c>
      <c r="B42" s="459"/>
      <c r="C42" s="460"/>
      <c r="D42" s="460" t="s">
        <v>159</v>
      </c>
      <c r="E42" s="340">
        <f>SUM(E43)</f>
        <v>0</v>
      </c>
      <c r="F42" s="341">
        <v>4355</v>
      </c>
      <c r="G42" s="341">
        <f t="shared" si="22"/>
        <v>0</v>
      </c>
      <c r="H42" s="341">
        <v>4355</v>
      </c>
      <c r="I42" s="327" t="e">
        <f t="shared" ref="I42" si="25">SUM(H42/E42*100)</f>
        <v>#DIV/0!</v>
      </c>
      <c r="J42" s="448">
        <f t="shared" si="24"/>
        <v>100</v>
      </c>
    </row>
    <row r="43" spans="1:10" s="134" customFormat="1" x14ac:dyDescent="0.25">
      <c r="A43" s="458">
        <v>321</v>
      </c>
      <c r="B43" s="459"/>
      <c r="C43" s="460"/>
      <c r="D43" s="460" t="s">
        <v>162</v>
      </c>
      <c r="E43" s="340">
        <v>0</v>
      </c>
      <c r="F43" s="341">
        <v>2605</v>
      </c>
      <c r="G43" s="341">
        <f>SUM(G44)</f>
        <v>0</v>
      </c>
      <c r="H43" s="341">
        <v>2605</v>
      </c>
      <c r="I43" s="327" t="e">
        <f t="shared" ref="I43" si="26">SUM(H43/E43*100)</f>
        <v>#DIV/0!</v>
      </c>
      <c r="J43" s="327">
        <f t="shared" ref="J43" si="27">H43/F43*100</f>
        <v>100</v>
      </c>
    </row>
    <row r="44" spans="1:10" ht="25.5" x14ac:dyDescent="0.25">
      <c r="A44" s="555" t="s">
        <v>67</v>
      </c>
      <c r="B44" s="555"/>
      <c r="C44" s="555"/>
      <c r="D44" s="217" t="s">
        <v>68</v>
      </c>
      <c r="E44" s="343">
        <v>1608033.37</v>
      </c>
      <c r="F44" s="343">
        <v>1940695</v>
      </c>
      <c r="G44" s="343">
        <f>SUM(G45+G168+G178+G362)</f>
        <v>0</v>
      </c>
      <c r="H44" s="344">
        <v>1971850.06</v>
      </c>
      <c r="I44" s="324">
        <f t="shared" si="1"/>
        <v>122.62494652085485</v>
      </c>
      <c r="J44" s="443">
        <f t="shared" si="3"/>
        <v>101.60535581325247</v>
      </c>
    </row>
    <row r="45" spans="1:10" ht="38.25" x14ac:dyDescent="0.25">
      <c r="A45" s="571" t="s">
        <v>69</v>
      </c>
      <c r="B45" s="571"/>
      <c r="C45" s="571"/>
      <c r="D45" s="333" t="s">
        <v>70</v>
      </c>
      <c r="E45" s="343">
        <v>1608033.37</v>
      </c>
      <c r="F45" s="343">
        <v>1940695</v>
      </c>
      <c r="G45" s="344">
        <f t="shared" ref="G45" si="28">SUM(G46+G81+G116+G150)</f>
        <v>0</v>
      </c>
      <c r="H45" s="344">
        <v>1971850.06</v>
      </c>
      <c r="I45" s="325">
        <f t="shared" si="1"/>
        <v>122.62494652085485</v>
      </c>
      <c r="J45" s="444">
        <f t="shared" si="3"/>
        <v>101.60535581325247</v>
      </c>
    </row>
    <row r="46" spans="1:10" ht="21.6" customHeight="1" x14ac:dyDescent="0.25">
      <c r="A46" s="558" t="s">
        <v>63</v>
      </c>
      <c r="B46" s="558"/>
      <c r="C46" s="558"/>
      <c r="D46" s="331" t="s">
        <v>64</v>
      </c>
      <c r="E46" s="338">
        <f>SUM(E47)</f>
        <v>500</v>
      </c>
      <c r="F46" s="338">
        <f t="shared" ref="F46:H46" si="29">SUM(F47)</f>
        <v>6815</v>
      </c>
      <c r="G46" s="338">
        <f t="shared" si="29"/>
        <v>0</v>
      </c>
      <c r="H46" s="338">
        <f t="shared" si="29"/>
        <v>6815</v>
      </c>
      <c r="I46" s="326">
        <f t="shared" si="1"/>
        <v>1363</v>
      </c>
      <c r="J46" s="445">
        <f t="shared" si="3"/>
        <v>100</v>
      </c>
    </row>
    <row r="47" spans="1:10" ht="18" customHeight="1" x14ac:dyDescent="0.25">
      <c r="A47" s="572">
        <v>3</v>
      </c>
      <c r="B47" s="572"/>
      <c r="C47" s="572"/>
      <c r="D47" s="372" t="s">
        <v>6</v>
      </c>
      <c r="E47" s="373">
        <f>SUM(E48+E77)</f>
        <v>500</v>
      </c>
      <c r="F47" s="373">
        <f t="shared" ref="F47:H47" si="30">SUM(F48+F77)</f>
        <v>6815</v>
      </c>
      <c r="G47" s="373">
        <f t="shared" si="30"/>
        <v>0</v>
      </c>
      <c r="H47" s="373">
        <f t="shared" si="30"/>
        <v>6815</v>
      </c>
      <c r="I47" s="374">
        <f t="shared" si="1"/>
        <v>1363</v>
      </c>
      <c r="J47" s="450">
        <f t="shared" si="3"/>
        <v>100</v>
      </c>
    </row>
    <row r="48" spans="1:10" ht="14.45" customHeight="1" x14ac:dyDescent="0.25">
      <c r="A48" s="570">
        <v>32</v>
      </c>
      <c r="B48" s="570"/>
      <c r="C48" s="570"/>
      <c r="D48" s="410" t="s">
        <v>15</v>
      </c>
      <c r="E48" s="363">
        <f>SUM(E49+E54+E61+E71)</f>
        <v>500</v>
      </c>
      <c r="F48" s="363">
        <f t="shared" ref="F48:H48" si="31">SUM(F49+F54+F61+F71)</f>
        <v>6815</v>
      </c>
      <c r="G48" s="363">
        <f t="shared" si="31"/>
        <v>0</v>
      </c>
      <c r="H48" s="363">
        <f t="shared" si="31"/>
        <v>6815</v>
      </c>
      <c r="I48" s="395">
        <f t="shared" si="1"/>
        <v>1363</v>
      </c>
      <c r="J48" s="447">
        <f t="shared" si="3"/>
        <v>100</v>
      </c>
    </row>
    <row r="49" spans="1:10" s="134" customFormat="1" ht="14.45" customHeight="1" x14ac:dyDescent="0.25">
      <c r="A49" s="242">
        <v>321</v>
      </c>
      <c r="B49" s="243"/>
      <c r="C49" s="236"/>
      <c r="D49" s="227" t="s">
        <v>162</v>
      </c>
      <c r="E49" s="340">
        <f>SUM(E50:E53)</f>
        <v>0</v>
      </c>
      <c r="F49" s="341">
        <f t="shared" ref="F49:H49" si="32">SUM(F50:F53)</f>
        <v>0</v>
      </c>
      <c r="G49" s="341">
        <f t="shared" si="32"/>
        <v>0</v>
      </c>
      <c r="H49" s="341">
        <f t="shared" si="32"/>
        <v>0</v>
      </c>
      <c r="I49" s="327" t="e">
        <f t="shared" si="1"/>
        <v>#DIV/0!</v>
      </c>
      <c r="J49" s="448" t="e">
        <f t="shared" si="3"/>
        <v>#DIV/0!</v>
      </c>
    </row>
    <row r="50" spans="1:10" s="134" customFormat="1" ht="14.45" customHeight="1" x14ac:dyDescent="0.25">
      <c r="A50" s="239">
        <v>3211</v>
      </c>
      <c r="B50" s="240"/>
      <c r="C50" s="241"/>
      <c r="D50" s="228" t="s">
        <v>163</v>
      </c>
      <c r="E50" s="341"/>
      <c r="F50" s="341"/>
      <c r="G50" s="341"/>
      <c r="H50" s="341"/>
      <c r="I50" s="97" t="e">
        <f t="shared" si="1"/>
        <v>#DIV/0!</v>
      </c>
      <c r="J50" s="449" t="e">
        <f t="shared" si="3"/>
        <v>#DIV/0!</v>
      </c>
    </row>
    <row r="51" spans="1:10" s="134" customFormat="1" ht="25.15" customHeight="1" x14ac:dyDescent="0.25">
      <c r="A51" s="239">
        <v>3212</v>
      </c>
      <c r="B51" s="240"/>
      <c r="C51" s="241"/>
      <c r="D51" s="228" t="s">
        <v>215</v>
      </c>
      <c r="E51" s="341"/>
      <c r="F51" s="341"/>
      <c r="G51" s="341"/>
      <c r="H51" s="341"/>
      <c r="I51" s="97" t="e">
        <f t="shared" si="1"/>
        <v>#DIV/0!</v>
      </c>
      <c r="J51" s="449" t="e">
        <f t="shared" si="3"/>
        <v>#DIV/0!</v>
      </c>
    </row>
    <row r="52" spans="1:10" s="134" customFormat="1" ht="14.45" customHeight="1" x14ac:dyDescent="0.25">
      <c r="A52" s="239">
        <v>3213</v>
      </c>
      <c r="B52" s="240"/>
      <c r="C52" s="241"/>
      <c r="D52" s="228" t="s">
        <v>216</v>
      </c>
      <c r="E52" s="341"/>
      <c r="F52" s="341"/>
      <c r="G52" s="341"/>
      <c r="H52" s="341"/>
      <c r="I52" s="97" t="e">
        <f t="shared" si="1"/>
        <v>#DIV/0!</v>
      </c>
      <c r="J52" s="449" t="e">
        <f t="shared" si="3"/>
        <v>#DIV/0!</v>
      </c>
    </row>
    <row r="53" spans="1:10" s="134" customFormat="1" ht="25.9" customHeight="1" x14ac:dyDescent="0.25">
      <c r="A53" s="239">
        <v>3214</v>
      </c>
      <c r="B53" s="240"/>
      <c r="C53" s="241"/>
      <c r="D53" s="228" t="s">
        <v>217</v>
      </c>
      <c r="E53" s="341"/>
      <c r="F53" s="341"/>
      <c r="G53" s="341"/>
      <c r="H53" s="341"/>
      <c r="I53" s="97" t="e">
        <f t="shared" si="1"/>
        <v>#DIV/0!</v>
      </c>
      <c r="J53" s="449" t="e">
        <f t="shared" si="3"/>
        <v>#DIV/0!</v>
      </c>
    </row>
    <row r="54" spans="1:10" s="134" customFormat="1" ht="19.899999999999999" customHeight="1" x14ac:dyDescent="0.25">
      <c r="A54" s="239">
        <v>322</v>
      </c>
      <c r="B54" s="240"/>
      <c r="C54" s="241"/>
      <c r="D54" s="362" t="s">
        <v>218</v>
      </c>
      <c r="E54" s="341">
        <v>500</v>
      </c>
      <c r="F54" s="341">
        <v>3815</v>
      </c>
      <c r="G54" s="341">
        <f t="shared" ref="G54" si="33">SUM(G55:G60)</f>
        <v>0</v>
      </c>
      <c r="H54" s="341">
        <v>3815</v>
      </c>
      <c r="I54" s="327">
        <f t="shared" si="1"/>
        <v>763</v>
      </c>
      <c r="J54" s="448">
        <f t="shared" si="3"/>
        <v>100</v>
      </c>
    </row>
    <row r="55" spans="1:10" s="134" customFormat="1" ht="26.45" customHeight="1" x14ac:dyDescent="0.25">
      <c r="A55" s="239">
        <v>3221</v>
      </c>
      <c r="B55" s="240"/>
      <c r="C55" s="241"/>
      <c r="D55" s="228" t="s">
        <v>219</v>
      </c>
      <c r="E55" s="341"/>
      <c r="F55" s="341"/>
      <c r="G55" s="341"/>
      <c r="H55" s="341"/>
      <c r="I55" s="97" t="e">
        <f t="shared" si="1"/>
        <v>#DIV/0!</v>
      </c>
      <c r="J55" s="449" t="e">
        <f t="shared" si="3"/>
        <v>#DIV/0!</v>
      </c>
    </row>
    <row r="56" spans="1:10" s="134" customFormat="1" ht="18" customHeight="1" x14ac:dyDescent="0.25">
      <c r="A56" s="239">
        <v>3222</v>
      </c>
      <c r="B56" s="240"/>
      <c r="C56" s="241"/>
      <c r="D56" s="228" t="s">
        <v>168</v>
      </c>
      <c r="E56" s="341"/>
      <c r="F56" s="341"/>
      <c r="G56" s="341"/>
      <c r="H56" s="341"/>
      <c r="I56" s="97" t="e">
        <f t="shared" si="1"/>
        <v>#DIV/0!</v>
      </c>
      <c r="J56" s="449" t="e">
        <f t="shared" si="3"/>
        <v>#DIV/0!</v>
      </c>
    </row>
    <row r="57" spans="1:10" s="134" customFormat="1" ht="18" customHeight="1" x14ac:dyDescent="0.25">
      <c r="A57" s="239">
        <v>3223</v>
      </c>
      <c r="B57" s="240"/>
      <c r="C57" s="241"/>
      <c r="D57" s="228" t="s">
        <v>169</v>
      </c>
      <c r="E57" s="341"/>
      <c r="F57" s="341"/>
      <c r="G57" s="341"/>
      <c r="H57" s="341"/>
      <c r="I57" s="97" t="e">
        <f t="shared" si="1"/>
        <v>#DIV/0!</v>
      </c>
      <c r="J57" s="449" t="e">
        <f t="shared" si="3"/>
        <v>#DIV/0!</v>
      </c>
    </row>
    <row r="58" spans="1:10" s="134" customFormat="1" ht="28.15" customHeight="1" x14ac:dyDescent="0.25">
      <c r="A58" s="239">
        <v>3224</v>
      </c>
      <c r="B58" s="240"/>
      <c r="C58" s="241"/>
      <c r="D58" s="228" t="s">
        <v>170</v>
      </c>
      <c r="E58" s="341"/>
      <c r="F58" s="341"/>
      <c r="G58" s="341"/>
      <c r="H58" s="341"/>
      <c r="I58" s="97" t="e">
        <f t="shared" si="1"/>
        <v>#DIV/0!</v>
      </c>
      <c r="J58" s="449" t="e">
        <f t="shared" si="3"/>
        <v>#DIV/0!</v>
      </c>
    </row>
    <row r="59" spans="1:10" s="134" customFormat="1" ht="18.600000000000001" customHeight="1" x14ac:dyDescent="0.25">
      <c r="A59" s="239">
        <v>3225</v>
      </c>
      <c r="B59" s="240"/>
      <c r="C59" s="241"/>
      <c r="D59" s="228" t="s">
        <v>220</v>
      </c>
      <c r="E59" s="341">
        <v>500</v>
      </c>
      <c r="F59" s="341"/>
      <c r="G59" s="341"/>
      <c r="H59" s="341"/>
      <c r="I59" s="97">
        <f t="shared" si="1"/>
        <v>0</v>
      </c>
      <c r="J59" s="449" t="e">
        <f t="shared" si="3"/>
        <v>#DIV/0!</v>
      </c>
    </row>
    <row r="60" spans="1:10" s="134" customFormat="1" ht="24.6" customHeight="1" x14ac:dyDescent="0.25">
      <c r="A60" s="239">
        <v>3227</v>
      </c>
      <c r="B60" s="240"/>
      <c r="C60" s="241"/>
      <c r="D60" s="228" t="s">
        <v>172</v>
      </c>
      <c r="E60" s="341"/>
      <c r="F60" s="341"/>
      <c r="G60" s="341"/>
      <c r="H60" s="341"/>
      <c r="I60" s="97" t="e">
        <f t="shared" si="1"/>
        <v>#DIV/0!</v>
      </c>
      <c r="J60" s="449" t="e">
        <f t="shared" si="3"/>
        <v>#DIV/0!</v>
      </c>
    </row>
    <row r="61" spans="1:10" s="134" customFormat="1" ht="18.600000000000001" customHeight="1" x14ac:dyDescent="0.25">
      <c r="A61" s="334">
        <v>323</v>
      </c>
      <c r="B61" s="335"/>
      <c r="C61" s="336"/>
      <c r="D61" s="362" t="s">
        <v>173</v>
      </c>
      <c r="E61" s="341">
        <f>SUM(E62:E70)</f>
        <v>0</v>
      </c>
      <c r="F61" s="341">
        <v>3000</v>
      </c>
      <c r="G61" s="341">
        <f t="shared" ref="G61" si="34">SUM(G62:G70)</f>
        <v>0</v>
      </c>
      <c r="H61" s="341">
        <v>3000</v>
      </c>
      <c r="I61" s="97" t="e">
        <f t="shared" si="1"/>
        <v>#DIV/0!</v>
      </c>
      <c r="J61" s="449">
        <f t="shared" si="3"/>
        <v>100</v>
      </c>
    </row>
    <row r="62" spans="1:10" s="134" customFormat="1" ht="18.600000000000001" customHeight="1" x14ac:dyDescent="0.25">
      <c r="A62" s="256">
        <v>3231</v>
      </c>
      <c r="B62" s="229"/>
      <c r="C62" s="257"/>
      <c r="D62" s="255" t="s">
        <v>222</v>
      </c>
      <c r="E62" s="341"/>
      <c r="F62" s="341"/>
      <c r="G62" s="341"/>
      <c r="H62" s="341"/>
      <c r="I62" s="97" t="e">
        <f t="shared" si="1"/>
        <v>#DIV/0!</v>
      </c>
      <c r="J62" s="449" t="e">
        <f t="shared" si="3"/>
        <v>#DIV/0!</v>
      </c>
    </row>
    <row r="63" spans="1:10" s="134" customFormat="1" ht="28.15" customHeight="1" x14ac:dyDescent="0.25">
      <c r="A63" s="239">
        <v>3232</v>
      </c>
      <c r="B63" s="240"/>
      <c r="C63" s="241"/>
      <c r="D63" s="362" t="s">
        <v>175</v>
      </c>
      <c r="E63" s="341"/>
      <c r="F63" s="341"/>
      <c r="G63" s="341"/>
      <c r="H63" s="341"/>
      <c r="I63" s="97" t="e">
        <f t="shared" si="1"/>
        <v>#DIV/0!</v>
      </c>
      <c r="J63" s="449" t="e">
        <f t="shared" si="3"/>
        <v>#DIV/0!</v>
      </c>
    </row>
    <row r="64" spans="1:10" s="134" customFormat="1" ht="18.600000000000001" customHeight="1" x14ac:dyDescent="0.25">
      <c r="A64" s="239">
        <v>3233</v>
      </c>
      <c r="B64" s="240"/>
      <c r="C64" s="241"/>
      <c r="D64" s="362" t="s">
        <v>223</v>
      </c>
      <c r="E64" s="341"/>
      <c r="F64" s="341"/>
      <c r="G64" s="341"/>
      <c r="H64" s="341"/>
      <c r="I64" s="97" t="e">
        <f t="shared" si="1"/>
        <v>#DIV/0!</v>
      </c>
      <c r="J64" s="449" t="e">
        <f t="shared" si="3"/>
        <v>#DIV/0!</v>
      </c>
    </row>
    <row r="65" spans="1:10" s="134" customFormat="1" ht="18.600000000000001" customHeight="1" x14ac:dyDescent="0.25">
      <c r="A65" s="239">
        <v>3234</v>
      </c>
      <c r="B65" s="240"/>
      <c r="C65" s="241"/>
      <c r="D65" s="362" t="s">
        <v>177</v>
      </c>
      <c r="E65" s="341"/>
      <c r="F65" s="341"/>
      <c r="G65" s="341"/>
      <c r="H65" s="341"/>
      <c r="I65" s="97" t="e">
        <f t="shared" si="1"/>
        <v>#DIV/0!</v>
      </c>
      <c r="J65" s="449" t="e">
        <f t="shared" si="3"/>
        <v>#DIV/0!</v>
      </c>
    </row>
    <row r="66" spans="1:10" s="134" customFormat="1" ht="18.600000000000001" customHeight="1" x14ac:dyDescent="0.25">
      <c r="A66" s="239">
        <v>3235</v>
      </c>
      <c r="B66" s="240"/>
      <c r="C66" s="241"/>
      <c r="D66" s="362" t="s">
        <v>178</v>
      </c>
      <c r="E66" s="341"/>
      <c r="F66" s="341"/>
      <c r="G66" s="341"/>
      <c r="H66" s="341"/>
      <c r="I66" s="97" t="e">
        <f t="shared" si="1"/>
        <v>#DIV/0!</v>
      </c>
      <c r="J66" s="449" t="e">
        <f t="shared" si="3"/>
        <v>#DIV/0!</v>
      </c>
    </row>
    <row r="67" spans="1:10" s="134" customFormat="1" ht="18.600000000000001" customHeight="1" x14ac:dyDescent="0.25">
      <c r="A67" s="239">
        <v>3236</v>
      </c>
      <c r="B67" s="240"/>
      <c r="C67" s="241"/>
      <c r="D67" s="155" t="s">
        <v>224</v>
      </c>
      <c r="E67" s="341"/>
      <c r="F67" s="341"/>
      <c r="G67" s="341"/>
      <c r="H67" s="341"/>
      <c r="I67" s="97" t="e">
        <f t="shared" si="1"/>
        <v>#DIV/0!</v>
      </c>
      <c r="J67" s="449" t="e">
        <f t="shared" si="3"/>
        <v>#DIV/0!</v>
      </c>
    </row>
    <row r="68" spans="1:10" s="134" customFormat="1" ht="18.600000000000001" customHeight="1" x14ac:dyDescent="0.25">
      <c r="A68" s="239">
        <v>3237</v>
      </c>
      <c r="B68" s="240"/>
      <c r="C68" s="241"/>
      <c r="D68" s="155" t="s">
        <v>225</v>
      </c>
      <c r="E68" s="341"/>
      <c r="F68" s="341"/>
      <c r="G68" s="341"/>
      <c r="H68" s="341"/>
      <c r="I68" s="97" t="e">
        <f t="shared" si="1"/>
        <v>#DIV/0!</v>
      </c>
      <c r="J68" s="449" t="e">
        <f t="shared" si="3"/>
        <v>#DIV/0!</v>
      </c>
    </row>
    <row r="69" spans="1:10" s="134" customFormat="1" ht="18.600000000000001" customHeight="1" x14ac:dyDescent="0.25">
      <c r="A69" s="239">
        <v>3238</v>
      </c>
      <c r="B69" s="240"/>
      <c r="C69" s="241"/>
      <c r="D69" s="155" t="s">
        <v>181</v>
      </c>
      <c r="E69" s="341"/>
      <c r="F69" s="341"/>
      <c r="G69" s="341"/>
      <c r="H69" s="341"/>
      <c r="I69" s="97" t="e">
        <f t="shared" si="1"/>
        <v>#DIV/0!</v>
      </c>
      <c r="J69" s="449" t="e">
        <f t="shared" si="3"/>
        <v>#DIV/0!</v>
      </c>
    </row>
    <row r="70" spans="1:10" s="134" customFormat="1" ht="18.600000000000001" customHeight="1" x14ac:dyDescent="0.25">
      <c r="A70" s="239">
        <v>3239</v>
      </c>
      <c r="B70" s="240"/>
      <c r="C70" s="241"/>
      <c r="D70" s="155" t="s">
        <v>182</v>
      </c>
      <c r="E70" s="341"/>
      <c r="F70" s="341"/>
      <c r="G70" s="341"/>
      <c r="H70" s="341"/>
      <c r="I70" s="97" t="e">
        <f t="shared" si="1"/>
        <v>#DIV/0!</v>
      </c>
      <c r="J70" s="449" t="e">
        <f t="shared" si="3"/>
        <v>#DIV/0!</v>
      </c>
    </row>
    <row r="71" spans="1:10" s="134" customFormat="1" ht="26.45" customHeight="1" x14ac:dyDescent="0.25">
      <c r="A71" s="258">
        <v>329</v>
      </c>
      <c r="B71" s="259"/>
      <c r="C71" s="260"/>
      <c r="D71" s="37" t="s">
        <v>183</v>
      </c>
      <c r="E71" s="346">
        <f>SUM(E72:E76)</f>
        <v>0</v>
      </c>
      <c r="F71" s="346">
        <f t="shared" ref="F71:H71" si="35">SUM(F72:F76)</f>
        <v>0</v>
      </c>
      <c r="G71" s="346">
        <f t="shared" si="35"/>
        <v>0</v>
      </c>
      <c r="H71" s="346">
        <f t="shared" si="35"/>
        <v>0</v>
      </c>
      <c r="I71" s="97" t="e">
        <f t="shared" si="1"/>
        <v>#DIV/0!</v>
      </c>
      <c r="J71" s="449" t="e">
        <f t="shared" si="3"/>
        <v>#DIV/0!</v>
      </c>
    </row>
    <row r="72" spans="1:10" s="134" customFormat="1" ht="16.899999999999999" customHeight="1" x14ac:dyDescent="0.25">
      <c r="A72" s="258">
        <v>3292</v>
      </c>
      <c r="B72" s="259"/>
      <c r="C72" s="260"/>
      <c r="D72" s="37" t="s">
        <v>185</v>
      </c>
      <c r="E72" s="346"/>
      <c r="F72" s="346"/>
      <c r="G72" s="346"/>
      <c r="H72" s="346"/>
      <c r="I72" s="97" t="e">
        <f t="shared" si="1"/>
        <v>#DIV/0!</v>
      </c>
      <c r="J72" s="449" t="e">
        <f t="shared" si="3"/>
        <v>#DIV/0!</v>
      </c>
    </row>
    <row r="73" spans="1:10" s="134" customFormat="1" ht="15" customHeight="1" x14ac:dyDescent="0.25">
      <c r="A73" s="258">
        <v>3294</v>
      </c>
      <c r="B73" s="259"/>
      <c r="C73" s="260"/>
      <c r="D73" s="37" t="s">
        <v>226</v>
      </c>
      <c r="E73" s="346"/>
      <c r="F73" s="346"/>
      <c r="G73" s="346"/>
      <c r="H73" s="346"/>
      <c r="I73" s="97" t="e">
        <f t="shared" si="1"/>
        <v>#DIV/0!</v>
      </c>
      <c r="J73" s="449" t="e">
        <f t="shared" si="3"/>
        <v>#DIV/0!</v>
      </c>
    </row>
    <row r="74" spans="1:10" s="134" customFormat="1" ht="16.149999999999999" customHeight="1" x14ac:dyDescent="0.25">
      <c r="A74" s="258">
        <v>3295</v>
      </c>
      <c r="B74" s="259"/>
      <c r="C74" s="260"/>
      <c r="D74" s="37" t="s">
        <v>188</v>
      </c>
      <c r="E74" s="346"/>
      <c r="F74" s="346"/>
      <c r="G74" s="346"/>
      <c r="H74" s="346"/>
      <c r="I74" s="97" t="e">
        <f t="shared" si="1"/>
        <v>#DIV/0!</v>
      </c>
      <c r="J74" s="449" t="e">
        <f t="shared" si="3"/>
        <v>#DIV/0!</v>
      </c>
    </row>
    <row r="75" spans="1:10" s="134" customFormat="1" ht="16.149999999999999" customHeight="1" x14ac:dyDescent="0.25">
      <c r="A75" s="258">
        <v>3296</v>
      </c>
      <c r="B75" s="259"/>
      <c r="C75" s="260"/>
      <c r="D75" s="37" t="s">
        <v>189</v>
      </c>
      <c r="E75" s="346"/>
      <c r="F75" s="346"/>
      <c r="G75" s="346"/>
      <c r="H75" s="346"/>
      <c r="I75" s="97" t="e">
        <f t="shared" si="1"/>
        <v>#DIV/0!</v>
      </c>
      <c r="J75" s="449" t="e">
        <f t="shared" si="3"/>
        <v>#DIV/0!</v>
      </c>
    </row>
    <row r="76" spans="1:10" s="134" customFormat="1" ht="28.15" customHeight="1" x14ac:dyDescent="0.25">
      <c r="A76" s="258">
        <v>3299</v>
      </c>
      <c r="B76" s="259"/>
      <c r="C76" s="260"/>
      <c r="D76" s="37" t="s">
        <v>183</v>
      </c>
      <c r="E76" s="346"/>
      <c r="F76" s="346"/>
      <c r="G76" s="346"/>
      <c r="H76" s="346"/>
      <c r="I76" s="97" t="e">
        <f t="shared" si="1"/>
        <v>#DIV/0!</v>
      </c>
      <c r="J76" s="449" t="e">
        <f t="shared" si="3"/>
        <v>#DIV/0!</v>
      </c>
    </row>
    <row r="77" spans="1:10" ht="18.600000000000001" customHeight="1" x14ac:dyDescent="0.25">
      <c r="A77" s="226">
        <v>34</v>
      </c>
      <c r="B77" s="406"/>
      <c r="C77" s="407"/>
      <c r="D77" s="397" t="s">
        <v>72</v>
      </c>
      <c r="E77" s="363">
        <f>SUM(E78)</f>
        <v>0</v>
      </c>
      <c r="F77" s="363">
        <f t="shared" ref="F77:H77" si="36">SUM(F78)</f>
        <v>0</v>
      </c>
      <c r="G77" s="363">
        <f t="shared" si="36"/>
        <v>0</v>
      </c>
      <c r="H77" s="363">
        <f t="shared" si="36"/>
        <v>0</v>
      </c>
      <c r="I77" s="395" t="e">
        <f t="shared" si="1"/>
        <v>#DIV/0!</v>
      </c>
      <c r="J77" s="447" t="e">
        <f t="shared" si="3"/>
        <v>#DIV/0!</v>
      </c>
    </row>
    <row r="78" spans="1:10" s="134" customFormat="1" ht="18.600000000000001" customHeight="1" x14ac:dyDescent="0.25">
      <c r="A78" s="261">
        <v>343</v>
      </c>
      <c r="B78" s="237"/>
      <c r="C78" s="238"/>
      <c r="D78" s="227" t="s">
        <v>207</v>
      </c>
      <c r="E78" s="340">
        <f>SUM(E79+E80)</f>
        <v>0</v>
      </c>
      <c r="F78" s="341">
        <f t="shared" ref="F78:H78" si="37">SUM(F79+F80)</f>
        <v>0</v>
      </c>
      <c r="G78" s="341">
        <f t="shared" si="37"/>
        <v>0</v>
      </c>
      <c r="H78" s="341">
        <f t="shared" si="37"/>
        <v>0</v>
      </c>
      <c r="I78" s="327" t="e">
        <f t="shared" si="1"/>
        <v>#DIV/0!</v>
      </c>
      <c r="J78" s="448" t="e">
        <f t="shared" si="3"/>
        <v>#DIV/0!</v>
      </c>
    </row>
    <row r="79" spans="1:10" s="134" customFormat="1" ht="27.6" customHeight="1" x14ac:dyDescent="0.25">
      <c r="A79" s="262">
        <v>3431</v>
      </c>
      <c r="B79" s="263"/>
      <c r="C79" s="264"/>
      <c r="D79" s="228" t="s">
        <v>190</v>
      </c>
      <c r="E79" s="341"/>
      <c r="F79" s="341"/>
      <c r="G79" s="341"/>
      <c r="H79" s="341"/>
      <c r="I79" s="97" t="e">
        <f t="shared" si="1"/>
        <v>#DIV/0!</v>
      </c>
      <c r="J79" s="449" t="e">
        <f t="shared" si="3"/>
        <v>#DIV/0!</v>
      </c>
    </row>
    <row r="80" spans="1:10" s="134" customFormat="1" ht="18.600000000000001" customHeight="1" x14ac:dyDescent="0.25">
      <c r="A80" s="262">
        <v>3433</v>
      </c>
      <c r="B80" s="263"/>
      <c r="C80" s="264"/>
      <c r="D80" s="228" t="s">
        <v>192</v>
      </c>
      <c r="E80" s="341"/>
      <c r="F80" s="341"/>
      <c r="G80" s="341"/>
      <c r="H80" s="341"/>
      <c r="I80" s="97" t="e">
        <f t="shared" si="1"/>
        <v>#DIV/0!</v>
      </c>
      <c r="J80" s="449" t="e">
        <f t="shared" si="3"/>
        <v>#DIV/0!</v>
      </c>
    </row>
    <row r="81" spans="1:10" s="134" customFormat="1" ht="18.600000000000001" customHeight="1" x14ac:dyDescent="0.25">
      <c r="A81" s="558" t="s">
        <v>71</v>
      </c>
      <c r="B81" s="558"/>
      <c r="C81" s="558"/>
      <c r="D81" s="331" t="s">
        <v>73</v>
      </c>
      <c r="E81" s="338">
        <f>SUM(E82)</f>
        <v>125300</v>
      </c>
      <c r="F81" s="338">
        <f t="shared" ref="F81:H81" si="38">SUM(F82)</f>
        <v>119780</v>
      </c>
      <c r="G81" s="338">
        <f t="shared" si="38"/>
        <v>0</v>
      </c>
      <c r="H81" s="338">
        <f t="shared" si="38"/>
        <v>119780</v>
      </c>
      <c r="I81" s="326">
        <f t="shared" si="1"/>
        <v>95.594573024740626</v>
      </c>
      <c r="J81" s="445">
        <f t="shared" si="3"/>
        <v>100</v>
      </c>
    </row>
    <row r="82" spans="1:10" s="134" customFormat="1" ht="18.600000000000001" customHeight="1" x14ac:dyDescent="0.25">
      <c r="A82" s="572">
        <v>3</v>
      </c>
      <c r="B82" s="572"/>
      <c r="C82" s="572"/>
      <c r="D82" s="372" t="s">
        <v>6</v>
      </c>
      <c r="E82" s="373">
        <f>SUM(E83+E112)</f>
        <v>125300</v>
      </c>
      <c r="F82" s="373">
        <f t="shared" ref="F82:H82" si="39">SUM(F83+F112)</f>
        <v>119780</v>
      </c>
      <c r="G82" s="373">
        <f t="shared" si="39"/>
        <v>0</v>
      </c>
      <c r="H82" s="373">
        <f t="shared" si="39"/>
        <v>119780</v>
      </c>
      <c r="I82" s="374">
        <f t="shared" ref="I82:I146" si="40">SUM(H82/E82*100)</f>
        <v>95.594573024740626</v>
      </c>
      <c r="J82" s="450">
        <f t="shared" si="3"/>
        <v>100</v>
      </c>
    </row>
    <row r="83" spans="1:10" s="134" customFormat="1" ht="18.600000000000001" customHeight="1" x14ac:dyDescent="0.25">
      <c r="A83" s="570">
        <v>32</v>
      </c>
      <c r="B83" s="570"/>
      <c r="C83" s="570"/>
      <c r="D83" s="410" t="s">
        <v>15</v>
      </c>
      <c r="E83" s="363">
        <f>SUM(E84+E89+E96+E106)</f>
        <v>124679.03</v>
      </c>
      <c r="F83" s="363">
        <f t="shared" ref="F83:H83" si="41">SUM(F84+F89+F96+F106)</f>
        <v>119063</v>
      </c>
      <c r="G83" s="363">
        <f t="shared" si="41"/>
        <v>0</v>
      </c>
      <c r="H83" s="363">
        <f t="shared" si="41"/>
        <v>119063.97</v>
      </c>
      <c r="I83" s="395">
        <f t="shared" si="40"/>
        <v>95.496387804749531</v>
      </c>
      <c r="J83" s="447">
        <f t="shared" si="3"/>
        <v>100.00081469474145</v>
      </c>
    </row>
    <row r="84" spans="1:10" s="134" customFormat="1" ht="18.600000000000001" customHeight="1" x14ac:dyDescent="0.25">
      <c r="A84" s="242">
        <v>321</v>
      </c>
      <c r="B84" s="243"/>
      <c r="C84" s="236"/>
      <c r="D84" s="227" t="s">
        <v>162</v>
      </c>
      <c r="E84" s="340">
        <f>SUM(E85:E88)</f>
        <v>6383.31</v>
      </c>
      <c r="F84" s="341">
        <v>5870</v>
      </c>
      <c r="G84" s="341">
        <f t="shared" ref="G84" si="42">SUM(G85:G88)</f>
        <v>0</v>
      </c>
      <c r="H84" s="341">
        <v>5870.35</v>
      </c>
      <c r="I84" s="327">
        <f t="shared" si="40"/>
        <v>91.964043732796924</v>
      </c>
      <c r="J84" s="448">
        <f t="shared" ref="J84:J147" si="43">H84/F84*100</f>
        <v>100.00596252129472</v>
      </c>
    </row>
    <row r="85" spans="1:10" s="134" customFormat="1" ht="18.600000000000001" customHeight="1" x14ac:dyDescent="0.25">
      <c r="A85" s="239">
        <v>3211</v>
      </c>
      <c r="B85" s="240"/>
      <c r="C85" s="241"/>
      <c r="D85" s="228" t="s">
        <v>163</v>
      </c>
      <c r="E85" s="341">
        <v>6358.31</v>
      </c>
      <c r="F85" s="341"/>
      <c r="G85" s="341"/>
      <c r="H85" s="341">
        <v>5537.85</v>
      </c>
      <c r="I85" s="97">
        <f t="shared" si="40"/>
        <v>87.096256709723178</v>
      </c>
      <c r="J85" s="449" t="e">
        <f t="shared" si="43"/>
        <v>#DIV/0!</v>
      </c>
    </row>
    <row r="86" spans="1:10" s="134" customFormat="1" ht="25.15" customHeight="1" x14ac:dyDescent="0.25">
      <c r="A86" s="239">
        <v>3212</v>
      </c>
      <c r="B86" s="240"/>
      <c r="C86" s="241"/>
      <c r="D86" s="228" t="s">
        <v>215</v>
      </c>
      <c r="E86" s="341"/>
      <c r="F86" s="341"/>
      <c r="G86" s="341"/>
      <c r="H86" s="341"/>
      <c r="I86" s="97" t="e">
        <f t="shared" si="40"/>
        <v>#DIV/0!</v>
      </c>
      <c r="J86" s="449" t="e">
        <f t="shared" si="43"/>
        <v>#DIV/0!</v>
      </c>
    </row>
    <row r="87" spans="1:10" s="134" customFormat="1" ht="18.600000000000001" customHeight="1" x14ac:dyDescent="0.25">
      <c r="A87" s="239">
        <v>3213</v>
      </c>
      <c r="B87" s="240"/>
      <c r="C87" s="241"/>
      <c r="D87" s="228" t="s">
        <v>216</v>
      </c>
      <c r="E87" s="341">
        <v>25</v>
      </c>
      <c r="F87" s="341"/>
      <c r="G87" s="341"/>
      <c r="H87" s="341">
        <v>332.5</v>
      </c>
      <c r="I87" s="97">
        <f t="shared" si="40"/>
        <v>1330</v>
      </c>
      <c r="J87" s="449" t="e">
        <f t="shared" si="43"/>
        <v>#DIV/0!</v>
      </c>
    </row>
    <row r="88" spans="1:10" ht="26.45" customHeight="1" x14ac:dyDescent="0.25">
      <c r="A88" s="239">
        <v>3214</v>
      </c>
      <c r="B88" s="240"/>
      <c r="C88" s="241"/>
      <c r="D88" s="228" t="s">
        <v>217</v>
      </c>
      <c r="E88" s="341"/>
      <c r="F88" s="341"/>
      <c r="G88" s="341"/>
      <c r="H88" s="341"/>
      <c r="I88" s="97" t="e">
        <f t="shared" si="40"/>
        <v>#DIV/0!</v>
      </c>
      <c r="J88" s="449" t="e">
        <f t="shared" si="43"/>
        <v>#DIV/0!</v>
      </c>
    </row>
    <row r="89" spans="1:10" ht="38.25" customHeight="1" x14ac:dyDescent="0.25">
      <c r="A89" s="242">
        <v>322</v>
      </c>
      <c r="B89" s="243"/>
      <c r="C89" s="236"/>
      <c r="D89" s="429" t="s">
        <v>218</v>
      </c>
      <c r="E89" s="340">
        <f>SUM(E90:E95)</f>
        <v>35606.47</v>
      </c>
      <c r="F89" s="340">
        <v>34340</v>
      </c>
      <c r="G89" s="340">
        <f t="shared" ref="G89:H89" si="44">SUM(G90:G95)</f>
        <v>0</v>
      </c>
      <c r="H89" s="340">
        <f t="shared" si="44"/>
        <v>34339.31</v>
      </c>
      <c r="I89" s="327">
        <f t="shared" si="40"/>
        <v>96.441208578103911</v>
      </c>
      <c r="J89" s="448">
        <f t="shared" si="43"/>
        <v>99.997990681421072</v>
      </c>
    </row>
    <row r="90" spans="1:10" ht="19.899999999999999" customHeight="1" x14ac:dyDescent="0.25">
      <c r="A90" s="239">
        <v>3221</v>
      </c>
      <c r="B90" s="240"/>
      <c r="C90" s="241"/>
      <c r="D90" s="228" t="s">
        <v>219</v>
      </c>
      <c r="E90" s="341">
        <v>10499.27</v>
      </c>
      <c r="F90" s="341"/>
      <c r="G90" s="341"/>
      <c r="H90" s="341">
        <v>7668.71</v>
      </c>
      <c r="I90" s="97">
        <f t="shared" si="40"/>
        <v>73.040411380981723</v>
      </c>
      <c r="J90" s="449" t="e">
        <f t="shared" si="43"/>
        <v>#DIV/0!</v>
      </c>
    </row>
    <row r="91" spans="1:10" x14ac:dyDescent="0.25">
      <c r="A91" s="239">
        <v>3222</v>
      </c>
      <c r="B91" s="240"/>
      <c r="C91" s="241"/>
      <c r="D91" s="228" t="s">
        <v>168</v>
      </c>
      <c r="E91" s="341">
        <v>6002.59</v>
      </c>
      <c r="F91" s="341"/>
      <c r="G91" s="341"/>
      <c r="H91" s="341">
        <v>9318.2900000000009</v>
      </c>
      <c r="I91" s="97">
        <f t="shared" si="40"/>
        <v>155.23782234002323</v>
      </c>
      <c r="J91" s="449" t="e">
        <f t="shared" si="43"/>
        <v>#DIV/0!</v>
      </c>
    </row>
    <row r="92" spans="1:10" ht="33" customHeight="1" x14ac:dyDescent="0.25">
      <c r="A92" s="239">
        <v>3223</v>
      </c>
      <c r="B92" s="240"/>
      <c r="C92" s="241"/>
      <c r="D92" s="228" t="s">
        <v>169</v>
      </c>
      <c r="E92" s="341">
        <v>13618.82</v>
      </c>
      <c r="F92" s="341"/>
      <c r="G92" s="341"/>
      <c r="H92" s="341">
        <v>12076.17</v>
      </c>
      <c r="I92" s="97">
        <f t="shared" si="40"/>
        <v>88.672660333274095</v>
      </c>
      <c r="J92" s="449" t="e">
        <f t="shared" si="43"/>
        <v>#DIV/0!</v>
      </c>
    </row>
    <row r="93" spans="1:10" ht="33" customHeight="1" x14ac:dyDescent="0.25">
      <c r="A93" s="239">
        <v>3224</v>
      </c>
      <c r="B93" s="240"/>
      <c r="C93" s="241"/>
      <c r="D93" s="228" t="s">
        <v>170</v>
      </c>
      <c r="E93" s="341">
        <v>3187.36</v>
      </c>
      <c r="F93" s="341"/>
      <c r="G93" s="341"/>
      <c r="H93" s="341">
        <v>3139.55</v>
      </c>
      <c r="I93" s="97">
        <f t="shared" si="40"/>
        <v>98.500012549570798</v>
      </c>
      <c r="J93" s="449" t="e">
        <f t="shared" si="43"/>
        <v>#DIV/0!</v>
      </c>
    </row>
    <row r="94" spans="1:10" ht="14.45" customHeight="1" x14ac:dyDescent="0.25">
      <c r="A94" s="239">
        <v>3225</v>
      </c>
      <c r="B94" s="240"/>
      <c r="C94" s="241"/>
      <c r="D94" s="228" t="s">
        <v>220</v>
      </c>
      <c r="E94" s="341">
        <v>2298.4299999999998</v>
      </c>
      <c r="F94" s="341"/>
      <c r="G94" s="341"/>
      <c r="H94" s="341">
        <v>2136.59</v>
      </c>
      <c r="I94" s="97">
        <f t="shared" si="40"/>
        <v>92.958671789003816</v>
      </c>
      <c r="J94" s="449" t="e">
        <f t="shared" si="43"/>
        <v>#DIV/0!</v>
      </c>
    </row>
    <row r="95" spans="1:10" ht="26.45" customHeight="1" x14ac:dyDescent="0.25">
      <c r="A95" s="239">
        <v>3227</v>
      </c>
      <c r="B95" s="240"/>
      <c r="C95" s="241"/>
      <c r="D95" s="228" t="s">
        <v>172</v>
      </c>
      <c r="E95" s="341"/>
      <c r="F95" s="341"/>
      <c r="G95" s="341"/>
      <c r="H95" s="341"/>
      <c r="I95" s="97" t="e">
        <f t="shared" si="40"/>
        <v>#DIV/0!</v>
      </c>
      <c r="J95" s="449" t="e">
        <f t="shared" si="43"/>
        <v>#DIV/0!</v>
      </c>
    </row>
    <row r="96" spans="1:10" ht="14.45" customHeight="1" x14ac:dyDescent="0.25">
      <c r="A96" s="311">
        <v>323</v>
      </c>
      <c r="B96" s="430"/>
      <c r="C96" s="431"/>
      <c r="D96" s="429" t="s">
        <v>173</v>
      </c>
      <c r="E96" s="340">
        <f>SUM(E97:E105)</f>
        <v>80830.850000000006</v>
      </c>
      <c r="F96" s="340">
        <v>77146</v>
      </c>
      <c r="G96" s="340">
        <f t="shared" ref="G96:H96" si="45">SUM(G97:G105)</f>
        <v>0</v>
      </c>
      <c r="H96" s="340">
        <f t="shared" si="45"/>
        <v>77147.53</v>
      </c>
      <c r="I96" s="327">
        <f t="shared" si="40"/>
        <v>95.443175470751555</v>
      </c>
      <c r="J96" s="448">
        <f t="shared" si="43"/>
        <v>100.00198325253416</v>
      </c>
    </row>
    <row r="97" spans="1:11" ht="23.45" customHeight="1" x14ac:dyDescent="0.25">
      <c r="A97" s="256">
        <v>3231</v>
      </c>
      <c r="B97" s="229"/>
      <c r="C97" s="257"/>
      <c r="D97" s="255" t="s">
        <v>222</v>
      </c>
      <c r="E97" s="341">
        <v>55700.39</v>
      </c>
      <c r="F97" s="341"/>
      <c r="G97" s="341"/>
      <c r="H97" s="341">
        <v>53837.66</v>
      </c>
      <c r="I97" s="97">
        <f t="shared" si="40"/>
        <v>96.655804384852601</v>
      </c>
      <c r="J97" s="449" t="e">
        <f t="shared" si="43"/>
        <v>#DIV/0!</v>
      </c>
    </row>
    <row r="98" spans="1:11" ht="27" customHeight="1" x14ac:dyDescent="0.25">
      <c r="A98" s="239">
        <v>3232</v>
      </c>
      <c r="B98" s="240"/>
      <c r="C98" s="241"/>
      <c r="D98" s="228" t="s">
        <v>175</v>
      </c>
      <c r="E98" s="341">
        <v>7869.31</v>
      </c>
      <c r="F98" s="341"/>
      <c r="G98" s="341"/>
      <c r="H98" s="341">
        <v>1522.09</v>
      </c>
      <c r="I98" s="97">
        <f t="shared" si="40"/>
        <v>19.342102420669661</v>
      </c>
      <c r="J98" s="449" t="e">
        <f t="shared" si="43"/>
        <v>#DIV/0!</v>
      </c>
    </row>
    <row r="99" spans="1:11" x14ac:dyDescent="0.25">
      <c r="A99" s="239">
        <v>3233</v>
      </c>
      <c r="B99" s="240"/>
      <c r="C99" s="241"/>
      <c r="D99" s="228" t="s">
        <v>223</v>
      </c>
      <c r="E99" s="341">
        <v>325.76</v>
      </c>
      <c r="F99" s="341"/>
      <c r="G99" s="341"/>
      <c r="H99" s="341">
        <v>2428.5700000000002</v>
      </c>
      <c r="I99" s="97">
        <f t="shared" si="40"/>
        <v>745.50896365422409</v>
      </c>
      <c r="J99" s="449" t="e">
        <f t="shared" si="43"/>
        <v>#DIV/0!</v>
      </c>
    </row>
    <row r="100" spans="1:11" ht="32.450000000000003" customHeight="1" x14ac:dyDescent="0.25">
      <c r="A100" s="239">
        <v>3234</v>
      </c>
      <c r="B100" s="240"/>
      <c r="C100" s="241"/>
      <c r="D100" s="228" t="s">
        <v>177</v>
      </c>
      <c r="E100" s="341">
        <v>5345.23</v>
      </c>
      <c r="F100" s="341"/>
      <c r="G100" s="341"/>
      <c r="H100" s="341">
        <v>4429.93</v>
      </c>
      <c r="I100" s="97">
        <f t="shared" si="40"/>
        <v>82.876321505342148</v>
      </c>
      <c r="J100" s="449" t="e">
        <f t="shared" si="43"/>
        <v>#DIV/0!</v>
      </c>
    </row>
    <row r="101" spans="1:11" ht="32.450000000000003" customHeight="1" x14ac:dyDescent="0.25">
      <c r="A101" s="239">
        <v>3235</v>
      </c>
      <c r="B101" s="240"/>
      <c r="C101" s="241"/>
      <c r="D101" s="228" t="s">
        <v>178</v>
      </c>
      <c r="E101" s="341">
        <v>8670</v>
      </c>
      <c r="F101" s="341"/>
      <c r="G101" s="341"/>
      <c r="H101" s="341">
        <v>7392</v>
      </c>
      <c r="I101" s="97">
        <f t="shared" si="40"/>
        <v>85.259515570934255</v>
      </c>
      <c r="J101" s="449" t="e">
        <f t="shared" si="43"/>
        <v>#DIV/0!</v>
      </c>
    </row>
    <row r="102" spans="1:11" ht="26.45" customHeight="1" x14ac:dyDescent="0.25">
      <c r="A102" s="239">
        <v>3236</v>
      </c>
      <c r="B102" s="240"/>
      <c r="C102" s="241"/>
      <c r="D102" s="155" t="s">
        <v>224</v>
      </c>
      <c r="E102" s="341">
        <v>159.26</v>
      </c>
      <c r="F102" s="341"/>
      <c r="G102" s="341"/>
      <c r="H102" s="341">
        <v>2719</v>
      </c>
      <c r="I102" s="97">
        <f t="shared" si="40"/>
        <v>1707.271128971493</v>
      </c>
      <c r="J102" s="449" t="e">
        <f t="shared" si="43"/>
        <v>#DIV/0!</v>
      </c>
    </row>
    <row r="103" spans="1:11" ht="14.45" customHeight="1" x14ac:dyDescent="0.25">
      <c r="A103" s="239">
        <v>3237</v>
      </c>
      <c r="B103" s="240"/>
      <c r="C103" s="241"/>
      <c r="D103" s="155" t="s">
        <v>225</v>
      </c>
      <c r="E103" s="341">
        <v>62.21</v>
      </c>
      <c r="F103" s="341"/>
      <c r="G103" s="341"/>
      <c r="H103" s="341">
        <v>125</v>
      </c>
      <c r="I103" s="97">
        <f t="shared" si="40"/>
        <v>200.93232599260568</v>
      </c>
      <c r="J103" s="449" t="e">
        <f t="shared" si="43"/>
        <v>#DIV/0!</v>
      </c>
    </row>
    <row r="104" spans="1:11" ht="14.45" customHeight="1" x14ac:dyDescent="0.25">
      <c r="A104" s="239">
        <v>3238</v>
      </c>
      <c r="B104" s="240"/>
      <c r="C104" s="241"/>
      <c r="D104" s="155" t="s">
        <v>181</v>
      </c>
      <c r="E104" s="341">
        <v>2403.1999999999998</v>
      </c>
      <c r="F104" s="341"/>
      <c r="G104" s="341"/>
      <c r="H104" s="341">
        <v>2516.48</v>
      </c>
      <c r="I104" s="97">
        <f t="shared" si="40"/>
        <v>104.71371504660453</v>
      </c>
      <c r="J104" s="449" t="e">
        <f t="shared" si="43"/>
        <v>#DIV/0!</v>
      </c>
    </row>
    <row r="105" spans="1:11" ht="14.45" customHeight="1" x14ac:dyDescent="0.25">
      <c r="A105" s="239">
        <v>3239</v>
      </c>
      <c r="B105" s="240"/>
      <c r="C105" s="241"/>
      <c r="D105" s="155" t="s">
        <v>182</v>
      </c>
      <c r="E105" s="341">
        <v>295.49</v>
      </c>
      <c r="F105" s="341"/>
      <c r="G105" s="341"/>
      <c r="H105" s="341">
        <v>2176.8000000000002</v>
      </c>
      <c r="I105" s="97">
        <f t="shared" si="40"/>
        <v>736.6746759619615</v>
      </c>
      <c r="J105" s="449" t="e">
        <f t="shared" si="43"/>
        <v>#DIV/0!</v>
      </c>
    </row>
    <row r="106" spans="1:11" ht="25.5" x14ac:dyDescent="0.25">
      <c r="A106" s="258">
        <v>329</v>
      </c>
      <c r="B106" s="259"/>
      <c r="C106" s="260"/>
      <c r="D106" s="37" t="s">
        <v>183</v>
      </c>
      <c r="E106" s="346">
        <f>SUM(E107:E111)</f>
        <v>1858.4</v>
      </c>
      <c r="F106" s="346">
        <v>1707</v>
      </c>
      <c r="G106" s="346">
        <f t="shared" ref="G106:H106" si="46">SUM(G107:G111)</f>
        <v>0</v>
      </c>
      <c r="H106" s="346">
        <f t="shared" si="46"/>
        <v>1706.78</v>
      </c>
      <c r="I106" s="97">
        <f t="shared" si="40"/>
        <v>91.841368919500638</v>
      </c>
      <c r="J106" s="449">
        <f t="shared" si="43"/>
        <v>99.987111892208546</v>
      </c>
    </row>
    <row r="107" spans="1:11" ht="14.45" customHeight="1" x14ac:dyDescent="0.25">
      <c r="A107" s="258">
        <v>3292</v>
      </c>
      <c r="B107" s="259"/>
      <c r="C107" s="260"/>
      <c r="D107" s="37" t="s">
        <v>185</v>
      </c>
      <c r="E107" s="346">
        <v>1335.31</v>
      </c>
      <c r="F107" s="346"/>
      <c r="G107" s="346"/>
      <c r="H107" s="346">
        <v>1385.39</v>
      </c>
      <c r="I107" s="97">
        <f t="shared" si="40"/>
        <v>103.75043997274042</v>
      </c>
      <c r="J107" s="449" t="e">
        <f t="shared" si="43"/>
        <v>#DIV/0!</v>
      </c>
    </row>
    <row r="108" spans="1:11" ht="21.6" customHeight="1" x14ac:dyDescent="0.25">
      <c r="A108" s="258">
        <v>3294</v>
      </c>
      <c r="B108" s="259"/>
      <c r="C108" s="260"/>
      <c r="D108" s="37" t="s">
        <v>226</v>
      </c>
      <c r="E108" s="346">
        <v>523.09</v>
      </c>
      <c r="F108" s="346"/>
      <c r="G108" s="346"/>
      <c r="H108" s="346">
        <v>208.09</v>
      </c>
      <c r="I108" s="97">
        <f t="shared" si="40"/>
        <v>39.780917241774837</v>
      </c>
      <c r="J108" s="449" t="e">
        <f t="shared" si="43"/>
        <v>#DIV/0!</v>
      </c>
    </row>
    <row r="109" spans="1:11" ht="18.600000000000001" customHeight="1" x14ac:dyDescent="0.25">
      <c r="A109" s="258">
        <v>3295</v>
      </c>
      <c r="B109" s="259"/>
      <c r="C109" s="260"/>
      <c r="D109" s="37" t="s">
        <v>188</v>
      </c>
      <c r="E109" s="346"/>
      <c r="F109" s="346"/>
      <c r="G109" s="346"/>
      <c r="H109" s="346">
        <v>113.3</v>
      </c>
      <c r="I109" s="97" t="e">
        <f t="shared" si="40"/>
        <v>#DIV/0!</v>
      </c>
      <c r="J109" s="449" t="e">
        <f t="shared" si="43"/>
        <v>#DIV/0!</v>
      </c>
    </row>
    <row r="110" spans="1:11" x14ac:dyDescent="0.25">
      <c r="A110" s="258">
        <v>3296</v>
      </c>
      <c r="B110" s="259"/>
      <c r="C110" s="260"/>
      <c r="D110" s="37" t="s">
        <v>189</v>
      </c>
      <c r="E110" s="346"/>
      <c r="F110" s="346"/>
      <c r="G110" s="346"/>
      <c r="H110" s="346"/>
      <c r="I110" s="97" t="e">
        <f t="shared" si="40"/>
        <v>#DIV/0!</v>
      </c>
      <c r="J110" s="449" t="e">
        <f t="shared" si="43"/>
        <v>#DIV/0!</v>
      </c>
    </row>
    <row r="111" spans="1:11" ht="27.6" customHeight="1" x14ac:dyDescent="0.25">
      <c r="A111" s="258">
        <v>3299</v>
      </c>
      <c r="B111" s="259"/>
      <c r="C111" s="260"/>
      <c r="D111" s="37" t="s">
        <v>183</v>
      </c>
      <c r="E111" s="346"/>
      <c r="F111" s="346"/>
      <c r="G111" s="346"/>
      <c r="H111" s="346"/>
      <c r="I111" s="97" t="e">
        <f t="shared" si="40"/>
        <v>#DIV/0!</v>
      </c>
      <c r="J111" s="449" t="e">
        <f t="shared" si="43"/>
        <v>#DIV/0!</v>
      </c>
      <c r="K111" s="109"/>
    </row>
    <row r="112" spans="1:11" ht="14.45" customHeight="1" x14ac:dyDescent="0.25">
      <c r="A112" s="418">
        <v>34</v>
      </c>
      <c r="B112" s="406"/>
      <c r="C112" s="407"/>
      <c r="D112" s="397" t="s">
        <v>72</v>
      </c>
      <c r="E112" s="363">
        <f>SUM(E113)</f>
        <v>620.97</v>
      </c>
      <c r="F112" s="363">
        <v>717</v>
      </c>
      <c r="G112" s="363">
        <f t="shared" ref="G112:H112" si="47">SUM(G113)</f>
        <v>0</v>
      </c>
      <c r="H112" s="363">
        <f t="shared" si="47"/>
        <v>716.03</v>
      </c>
      <c r="I112" s="395">
        <f t="shared" si="40"/>
        <v>115.3083079697892</v>
      </c>
      <c r="J112" s="447">
        <f t="shared" si="43"/>
        <v>99.864714086471409</v>
      </c>
    </row>
    <row r="113" spans="1:10" ht="26.45" customHeight="1" x14ac:dyDescent="0.25">
      <c r="A113" s="261">
        <v>343</v>
      </c>
      <c r="B113" s="237"/>
      <c r="C113" s="238"/>
      <c r="D113" s="429" t="s">
        <v>207</v>
      </c>
      <c r="E113" s="340">
        <f>SUM(E114+E115)</f>
        <v>620.97</v>
      </c>
      <c r="F113" s="340">
        <v>717</v>
      </c>
      <c r="G113" s="340">
        <f t="shared" ref="G113:H113" si="48">SUM(G114+G115)</f>
        <v>0</v>
      </c>
      <c r="H113" s="340">
        <f t="shared" si="48"/>
        <v>716.03</v>
      </c>
      <c r="I113" s="327">
        <f t="shared" si="40"/>
        <v>115.3083079697892</v>
      </c>
      <c r="J113" s="448">
        <f t="shared" si="43"/>
        <v>99.864714086471409</v>
      </c>
    </row>
    <row r="114" spans="1:10" ht="30.6" customHeight="1" x14ac:dyDescent="0.25">
      <c r="A114" s="262">
        <v>3431</v>
      </c>
      <c r="B114" s="263"/>
      <c r="C114" s="264"/>
      <c r="D114" s="228" t="s">
        <v>190</v>
      </c>
      <c r="E114" s="341">
        <v>620.97</v>
      </c>
      <c r="F114" s="341"/>
      <c r="G114" s="341"/>
      <c r="H114" s="341">
        <v>716.03</v>
      </c>
      <c r="I114" s="97">
        <f t="shared" si="40"/>
        <v>115.3083079697892</v>
      </c>
      <c r="J114" s="449" t="e">
        <f t="shared" si="43"/>
        <v>#DIV/0!</v>
      </c>
    </row>
    <row r="115" spans="1:10" ht="31.9" customHeight="1" x14ac:dyDescent="0.25">
      <c r="A115" s="262">
        <v>3433</v>
      </c>
      <c r="B115" s="263"/>
      <c r="C115" s="264"/>
      <c r="D115" s="228" t="s">
        <v>192</v>
      </c>
      <c r="E115" s="341"/>
      <c r="F115" s="341"/>
      <c r="G115" s="341"/>
      <c r="H115" s="341"/>
      <c r="I115" s="97" t="e">
        <f t="shared" si="40"/>
        <v>#DIV/0!</v>
      </c>
      <c r="J115" s="449" t="e">
        <f t="shared" si="43"/>
        <v>#DIV/0!</v>
      </c>
    </row>
    <row r="116" spans="1:10" s="134" customFormat="1" ht="31.9" customHeight="1" x14ac:dyDescent="0.25">
      <c r="A116" s="558" t="s">
        <v>74</v>
      </c>
      <c r="B116" s="558"/>
      <c r="C116" s="558"/>
      <c r="D116" s="331" t="s">
        <v>94</v>
      </c>
      <c r="E116" s="338">
        <v>1479543.71</v>
      </c>
      <c r="F116" s="338">
        <v>1814100</v>
      </c>
      <c r="G116" s="338">
        <f t="shared" ref="G116" si="49">SUM(G124+G143)</f>
        <v>0</v>
      </c>
      <c r="H116" s="338">
        <v>1845255.06</v>
      </c>
      <c r="I116" s="326">
        <f t="shared" si="40"/>
        <v>124.71784696377777</v>
      </c>
      <c r="J116" s="445">
        <f t="shared" si="43"/>
        <v>101.71738382669093</v>
      </c>
    </row>
    <row r="117" spans="1:10" ht="18.600000000000001" customHeight="1" x14ac:dyDescent="0.25">
      <c r="A117" s="573">
        <v>3</v>
      </c>
      <c r="B117" s="573"/>
      <c r="C117" s="573"/>
      <c r="D117" s="372" t="s">
        <v>6</v>
      </c>
      <c r="E117" s="373">
        <f>SUM(E118+E127+E140)</f>
        <v>1455876.97</v>
      </c>
      <c r="F117" s="373">
        <v>1579885</v>
      </c>
      <c r="G117" s="373">
        <f t="shared" ref="G117:H117" si="50">SUM(G118+G127+G140)</f>
        <v>0</v>
      </c>
      <c r="H117" s="373">
        <f t="shared" si="50"/>
        <v>1455876.97</v>
      </c>
      <c r="I117" s="374">
        <f t="shared" si="40"/>
        <v>100</v>
      </c>
      <c r="J117" s="450">
        <f t="shared" si="43"/>
        <v>92.150819205195305</v>
      </c>
    </row>
    <row r="118" spans="1:10" s="134" customFormat="1" ht="18.600000000000001" customHeight="1" x14ac:dyDescent="0.25">
      <c r="A118" s="559">
        <v>31</v>
      </c>
      <c r="B118" s="560"/>
      <c r="C118" s="561"/>
      <c r="D118" s="397" t="s">
        <v>7</v>
      </c>
      <c r="E118" s="363">
        <v>1391700.74</v>
      </c>
      <c r="F118" s="363">
        <v>1510585</v>
      </c>
      <c r="G118" s="363">
        <f t="shared" ref="G118" si="51">SUM(G119+G128+G132+G135+G141)</f>
        <v>0</v>
      </c>
      <c r="H118" s="363">
        <v>1391700.74</v>
      </c>
      <c r="I118" s="395">
        <f t="shared" si="40"/>
        <v>100</v>
      </c>
      <c r="J118" s="447">
        <f t="shared" si="43"/>
        <v>92.12991920348739</v>
      </c>
    </row>
    <row r="119" spans="1:10" s="134" customFormat="1" ht="18.600000000000001" customHeight="1" x14ac:dyDescent="0.25">
      <c r="A119" s="233">
        <v>311</v>
      </c>
      <c r="B119" s="234"/>
      <c r="C119" s="227"/>
      <c r="D119" s="227" t="s">
        <v>212</v>
      </c>
      <c r="E119" s="340">
        <v>1153748.73</v>
      </c>
      <c r="F119" s="341">
        <v>1420000</v>
      </c>
      <c r="G119" s="341">
        <f t="shared" ref="G119" si="52">SUM(G120:G122)</f>
        <v>0</v>
      </c>
      <c r="H119" s="341">
        <v>1415619.97</v>
      </c>
      <c r="I119" s="327">
        <f t="shared" si="40"/>
        <v>122.69742390095632</v>
      </c>
      <c r="J119" s="448">
        <f t="shared" si="43"/>
        <v>99.691547183098592</v>
      </c>
    </row>
    <row r="120" spans="1:10" s="134" customFormat="1" ht="18.600000000000001" customHeight="1" x14ac:dyDescent="0.25">
      <c r="A120" s="235">
        <v>3111</v>
      </c>
      <c r="B120" s="114"/>
      <c r="C120" s="228"/>
      <c r="D120" s="228" t="s">
        <v>156</v>
      </c>
      <c r="E120" s="341"/>
      <c r="F120" s="341"/>
      <c r="G120" s="341"/>
      <c r="H120" s="341"/>
      <c r="I120" s="97" t="e">
        <f t="shared" si="40"/>
        <v>#DIV/0!</v>
      </c>
      <c r="J120" s="449" t="e">
        <f t="shared" si="43"/>
        <v>#DIV/0!</v>
      </c>
    </row>
    <row r="121" spans="1:10" s="134" customFormat="1" ht="18.600000000000001" customHeight="1" x14ac:dyDescent="0.25">
      <c r="A121" s="235">
        <v>3112</v>
      </c>
      <c r="B121" s="114"/>
      <c r="C121" s="228"/>
      <c r="D121" s="228" t="s">
        <v>157</v>
      </c>
      <c r="E121" s="341"/>
      <c r="F121" s="341"/>
      <c r="G121" s="341"/>
      <c r="H121" s="341"/>
      <c r="I121" s="97" t="e">
        <f t="shared" si="40"/>
        <v>#DIV/0!</v>
      </c>
      <c r="J121" s="449" t="e">
        <f t="shared" si="43"/>
        <v>#DIV/0!</v>
      </c>
    </row>
    <row r="122" spans="1:10" s="134" customFormat="1" ht="18.600000000000001" customHeight="1" x14ac:dyDescent="0.25">
      <c r="A122" s="235">
        <v>3113</v>
      </c>
      <c r="B122" s="114"/>
      <c r="C122" s="228"/>
      <c r="D122" s="228" t="s">
        <v>210</v>
      </c>
      <c r="E122" s="341"/>
      <c r="F122" s="341"/>
      <c r="G122" s="341"/>
      <c r="H122" s="341"/>
      <c r="I122" s="97" t="e">
        <f t="shared" si="40"/>
        <v>#DIV/0!</v>
      </c>
      <c r="J122" s="449" t="e">
        <f t="shared" si="43"/>
        <v>#DIV/0!</v>
      </c>
    </row>
    <row r="123" spans="1:10" s="134" customFormat="1" ht="18.600000000000001" customHeight="1" x14ac:dyDescent="0.25">
      <c r="A123" s="360">
        <v>312</v>
      </c>
      <c r="B123" s="361"/>
      <c r="C123" s="362"/>
      <c r="D123" s="362" t="s">
        <v>158</v>
      </c>
      <c r="E123" s="341">
        <v>49580.72</v>
      </c>
      <c r="F123" s="341">
        <v>64000</v>
      </c>
      <c r="G123" s="341">
        <f t="shared" ref="G123" si="53">SUM(G124)</f>
        <v>0</v>
      </c>
      <c r="H123" s="341">
        <v>62650.2</v>
      </c>
      <c r="I123" s="97">
        <f t="shared" si="40"/>
        <v>126.36000445334395</v>
      </c>
      <c r="J123" s="449">
        <f t="shared" si="43"/>
        <v>97.890937499999993</v>
      </c>
    </row>
    <row r="124" spans="1:10" s="134" customFormat="1" ht="18.600000000000001" customHeight="1" x14ac:dyDescent="0.25">
      <c r="A124" s="360">
        <v>3121</v>
      </c>
      <c r="B124" s="361"/>
      <c r="C124" s="362"/>
      <c r="D124" s="362" t="s">
        <v>158</v>
      </c>
      <c r="E124" s="341"/>
      <c r="F124" s="341"/>
      <c r="G124" s="341"/>
      <c r="H124" s="341"/>
      <c r="I124" s="97" t="e">
        <f t="shared" si="40"/>
        <v>#DIV/0!</v>
      </c>
      <c r="J124" s="449" t="e">
        <f t="shared" si="43"/>
        <v>#DIV/0!</v>
      </c>
    </row>
    <row r="125" spans="1:10" s="134" customFormat="1" ht="18.600000000000001" customHeight="1" x14ac:dyDescent="0.25">
      <c r="A125" s="360">
        <v>313</v>
      </c>
      <c r="B125" s="361"/>
      <c r="C125" s="362"/>
      <c r="D125" s="362" t="s">
        <v>159</v>
      </c>
      <c r="E125" s="341">
        <v>188371.29</v>
      </c>
      <c r="F125" s="341">
        <v>234000</v>
      </c>
      <c r="G125" s="341">
        <f t="shared" ref="G125" si="54">SUM(G126)</f>
        <v>0</v>
      </c>
      <c r="H125" s="341">
        <v>233536.52</v>
      </c>
      <c r="I125" s="97">
        <f t="shared" si="40"/>
        <v>123.97670579205567</v>
      </c>
      <c r="J125" s="449">
        <f t="shared" si="43"/>
        <v>99.801931623931623</v>
      </c>
    </row>
    <row r="126" spans="1:10" s="134" customFormat="1" ht="29.45" customHeight="1" x14ac:dyDescent="0.25">
      <c r="A126" s="235">
        <v>3132</v>
      </c>
      <c r="B126" s="114"/>
      <c r="C126" s="228"/>
      <c r="D126" s="228" t="s">
        <v>213</v>
      </c>
      <c r="E126" s="341"/>
      <c r="F126" s="341"/>
      <c r="G126" s="341"/>
      <c r="H126" s="341"/>
      <c r="I126" s="97" t="e">
        <f t="shared" si="40"/>
        <v>#DIV/0!</v>
      </c>
      <c r="J126" s="449" t="e">
        <f t="shared" si="43"/>
        <v>#DIV/0!</v>
      </c>
    </row>
    <row r="127" spans="1:10" s="134" customFormat="1" ht="18.600000000000001" customHeight="1" x14ac:dyDescent="0.25">
      <c r="A127" s="559">
        <v>32</v>
      </c>
      <c r="B127" s="560"/>
      <c r="C127" s="561"/>
      <c r="D127" s="397" t="s">
        <v>15</v>
      </c>
      <c r="E127" s="363">
        <v>64176.23</v>
      </c>
      <c r="F127" s="363">
        <v>69300</v>
      </c>
      <c r="G127" s="363">
        <f t="shared" ref="G127" si="55">SUM(G128+G132+G135+G137+G141)</f>
        <v>0</v>
      </c>
      <c r="H127" s="363">
        <v>64176.23</v>
      </c>
      <c r="I127" s="395">
        <f t="shared" si="40"/>
        <v>100</v>
      </c>
      <c r="J127" s="447">
        <f t="shared" si="43"/>
        <v>92.606392496392502</v>
      </c>
    </row>
    <row r="128" spans="1:10" ht="21.6" customHeight="1" x14ac:dyDescent="0.25">
      <c r="A128" s="233">
        <v>321</v>
      </c>
      <c r="B128" s="234"/>
      <c r="C128" s="227"/>
      <c r="D128" s="227" t="s">
        <v>162</v>
      </c>
      <c r="E128" s="340">
        <v>48053.04</v>
      </c>
      <c r="F128" s="340">
        <v>55500</v>
      </c>
      <c r="G128" s="340">
        <f t="shared" ref="G128" si="56">SUM(G129:G131)</f>
        <v>0</v>
      </c>
      <c r="H128" s="340">
        <v>54767.21</v>
      </c>
      <c r="I128" s="327">
        <f t="shared" si="40"/>
        <v>113.9724146484801</v>
      </c>
      <c r="J128" s="448">
        <f t="shared" si="43"/>
        <v>98.679657657657657</v>
      </c>
    </row>
    <row r="129" spans="1:10" s="134" customFormat="1" ht="21" customHeight="1" x14ac:dyDescent="0.25">
      <c r="A129" s="235">
        <v>3211</v>
      </c>
      <c r="B129" s="114"/>
      <c r="C129" s="228"/>
      <c r="D129" s="228" t="s">
        <v>163</v>
      </c>
      <c r="E129" s="341"/>
      <c r="F129" s="341"/>
      <c r="G129" s="341"/>
      <c r="H129" s="341"/>
      <c r="I129" s="97" t="e">
        <f t="shared" si="40"/>
        <v>#DIV/0!</v>
      </c>
      <c r="J129" s="449" t="e">
        <f t="shared" si="43"/>
        <v>#DIV/0!</v>
      </c>
    </row>
    <row r="130" spans="1:10" ht="24.6" customHeight="1" x14ac:dyDescent="0.25">
      <c r="A130" s="235">
        <v>3212</v>
      </c>
      <c r="B130" s="114"/>
      <c r="C130" s="228"/>
      <c r="D130" s="228" t="s">
        <v>214</v>
      </c>
      <c r="E130" s="341"/>
      <c r="F130" s="341"/>
      <c r="G130" s="341"/>
      <c r="H130" s="341"/>
      <c r="I130" s="97" t="e">
        <f t="shared" si="40"/>
        <v>#DIV/0!</v>
      </c>
      <c r="J130" s="449" t="e">
        <f t="shared" si="43"/>
        <v>#DIV/0!</v>
      </c>
    </row>
    <row r="131" spans="1:10" ht="21" customHeight="1" x14ac:dyDescent="0.25">
      <c r="A131" s="235">
        <v>3213</v>
      </c>
      <c r="B131" s="231"/>
      <c r="C131" s="232"/>
      <c r="D131" s="155" t="s">
        <v>227</v>
      </c>
      <c r="E131" s="341"/>
      <c r="F131" s="341"/>
      <c r="G131" s="341"/>
      <c r="H131" s="341"/>
      <c r="I131" s="97" t="e">
        <f t="shared" si="40"/>
        <v>#DIV/0!</v>
      </c>
      <c r="J131" s="449" t="e">
        <f t="shared" si="43"/>
        <v>#DIV/0!</v>
      </c>
    </row>
    <row r="132" spans="1:10" ht="19.899999999999999" customHeight="1" x14ac:dyDescent="0.25">
      <c r="A132" s="360">
        <v>322</v>
      </c>
      <c r="B132" s="415"/>
      <c r="C132" s="416"/>
      <c r="D132" s="417" t="s">
        <v>166</v>
      </c>
      <c r="E132" s="355">
        <v>-927.68</v>
      </c>
      <c r="F132" s="355"/>
      <c r="G132" s="355">
        <f t="shared" ref="G132" si="57">SUM(G133+G134)</f>
        <v>0</v>
      </c>
      <c r="H132" s="355">
        <v>37630.67</v>
      </c>
      <c r="I132" s="97">
        <f t="shared" si="40"/>
        <v>-4056.4278630562262</v>
      </c>
      <c r="J132" s="449" t="e">
        <f t="shared" si="43"/>
        <v>#DIV/0!</v>
      </c>
    </row>
    <row r="133" spans="1:10" ht="26.45" customHeight="1" x14ac:dyDescent="0.25">
      <c r="A133" s="360">
        <v>3221</v>
      </c>
      <c r="B133" s="335"/>
      <c r="C133" s="336"/>
      <c r="D133" s="155" t="s">
        <v>219</v>
      </c>
      <c r="E133" s="341"/>
      <c r="F133" s="341"/>
      <c r="G133" s="341"/>
      <c r="H133" s="341"/>
      <c r="I133" s="97" t="e">
        <f t="shared" si="40"/>
        <v>#DIV/0!</v>
      </c>
      <c r="J133" s="449" t="e">
        <f t="shared" si="43"/>
        <v>#DIV/0!</v>
      </c>
    </row>
    <row r="134" spans="1:10" s="134" customFormat="1" ht="19.149999999999999" customHeight="1" x14ac:dyDescent="0.25">
      <c r="A134" s="360">
        <v>3222</v>
      </c>
      <c r="B134" s="335"/>
      <c r="C134" s="336"/>
      <c r="D134" s="155" t="s">
        <v>168</v>
      </c>
      <c r="E134" s="341"/>
      <c r="F134" s="341"/>
      <c r="G134" s="341"/>
      <c r="H134" s="341"/>
      <c r="I134" s="97" t="e">
        <f t="shared" si="40"/>
        <v>#DIV/0!</v>
      </c>
      <c r="J134" s="449" t="e">
        <f t="shared" si="43"/>
        <v>#DIV/0!</v>
      </c>
    </row>
    <row r="135" spans="1:10" s="134" customFormat="1" ht="19.149999999999999" customHeight="1" x14ac:dyDescent="0.25">
      <c r="A135" s="360">
        <v>323</v>
      </c>
      <c r="B135" s="335"/>
      <c r="C135" s="336"/>
      <c r="D135" s="155" t="s">
        <v>173</v>
      </c>
      <c r="E135" s="341">
        <v>3981.7</v>
      </c>
      <c r="F135" s="341">
        <v>30000</v>
      </c>
      <c r="G135" s="341">
        <f t="shared" ref="G135" si="58">SUM(G136)</f>
        <v>0</v>
      </c>
      <c r="H135" s="341">
        <v>2900.17</v>
      </c>
      <c r="I135" s="97">
        <f t="shared" si="40"/>
        <v>72.837481477760761</v>
      </c>
      <c r="J135" s="449">
        <f t="shared" si="43"/>
        <v>9.6672333333333338</v>
      </c>
    </row>
    <row r="136" spans="1:10" s="134" customFormat="1" ht="20.45" customHeight="1" x14ac:dyDescent="0.25">
      <c r="A136" s="235">
        <v>3239</v>
      </c>
      <c r="B136" s="231"/>
      <c r="C136" s="232"/>
      <c r="D136" s="155" t="s">
        <v>182</v>
      </c>
      <c r="E136" s="341"/>
      <c r="F136" s="341"/>
      <c r="G136" s="341"/>
      <c r="H136" s="341"/>
      <c r="I136" s="97" t="e">
        <f t="shared" si="40"/>
        <v>#DIV/0!</v>
      </c>
      <c r="J136" s="449" t="e">
        <f t="shared" si="43"/>
        <v>#DIV/0!</v>
      </c>
    </row>
    <row r="137" spans="1:10" s="134" customFormat="1" ht="26.45" customHeight="1" x14ac:dyDescent="0.25">
      <c r="A137" s="360">
        <v>324</v>
      </c>
      <c r="B137" s="335"/>
      <c r="C137" s="336"/>
      <c r="D137" s="155" t="s">
        <v>228</v>
      </c>
      <c r="E137" s="341">
        <f>SUM(E138)</f>
        <v>0</v>
      </c>
      <c r="F137" s="341">
        <f t="shared" ref="F137:H137" si="59">SUM(F138)</f>
        <v>0</v>
      </c>
      <c r="G137" s="341">
        <f t="shared" si="59"/>
        <v>0</v>
      </c>
      <c r="H137" s="341">
        <f t="shared" si="59"/>
        <v>0</v>
      </c>
      <c r="I137" s="97" t="e">
        <f t="shared" si="40"/>
        <v>#DIV/0!</v>
      </c>
      <c r="J137" s="449" t="e">
        <f t="shared" si="43"/>
        <v>#DIV/0!</v>
      </c>
    </row>
    <row r="138" spans="1:10" s="134" customFormat="1" ht="26.45" customHeight="1" x14ac:dyDescent="0.25">
      <c r="A138" s="235">
        <v>3241</v>
      </c>
      <c r="B138" s="231"/>
      <c r="C138" s="232"/>
      <c r="D138" s="155" t="s">
        <v>228</v>
      </c>
      <c r="E138" s="341"/>
      <c r="F138" s="341"/>
      <c r="G138" s="341"/>
      <c r="H138" s="341"/>
      <c r="I138" s="97" t="e">
        <f t="shared" si="40"/>
        <v>#DIV/0!</v>
      </c>
      <c r="J138" s="449" t="e">
        <f t="shared" si="43"/>
        <v>#DIV/0!</v>
      </c>
    </row>
    <row r="139" spans="1:10" s="134" customFormat="1" ht="26.45" customHeight="1" x14ac:dyDescent="0.25">
      <c r="A139" s="414">
        <v>329</v>
      </c>
      <c r="B139" s="240"/>
      <c r="C139" s="241"/>
      <c r="D139" s="155"/>
      <c r="E139" s="341">
        <v>13069.17</v>
      </c>
      <c r="F139" s="341">
        <v>800</v>
      </c>
      <c r="G139" s="341"/>
      <c r="H139" s="341">
        <v>784</v>
      </c>
      <c r="I139" s="97"/>
      <c r="J139" s="449">
        <f t="shared" si="43"/>
        <v>98</v>
      </c>
    </row>
    <row r="140" spans="1:10" s="134" customFormat="1" ht="39" customHeight="1" x14ac:dyDescent="0.25">
      <c r="A140" s="413">
        <v>37</v>
      </c>
      <c r="B140" s="411"/>
      <c r="C140" s="412"/>
      <c r="D140" s="410" t="s">
        <v>45</v>
      </c>
      <c r="E140" s="363">
        <f>SUM(E141)</f>
        <v>0</v>
      </c>
      <c r="F140" s="363">
        <f t="shared" ref="F140:G141" si="60">SUM(F141)</f>
        <v>0</v>
      </c>
      <c r="G140" s="363">
        <f t="shared" si="60"/>
        <v>0</v>
      </c>
      <c r="H140" s="363">
        <f>H141+H142</f>
        <v>0</v>
      </c>
      <c r="I140" s="395" t="e">
        <f t="shared" si="40"/>
        <v>#DIV/0!</v>
      </c>
      <c r="J140" s="447" t="e">
        <f t="shared" si="43"/>
        <v>#DIV/0!</v>
      </c>
    </row>
    <row r="141" spans="1:10" ht="25.5" x14ac:dyDescent="0.25">
      <c r="A141" s="360">
        <v>372</v>
      </c>
      <c r="B141" s="335"/>
      <c r="C141" s="336"/>
      <c r="D141" s="362" t="s">
        <v>229</v>
      </c>
      <c r="E141" s="341">
        <f>SUM(E142)</f>
        <v>0</v>
      </c>
      <c r="F141" s="341"/>
      <c r="G141" s="341">
        <f t="shared" si="60"/>
        <v>0</v>
      </c>
      <c r="H141" s="341">
        <v>0</v>
      </c>
      <c r="I141" s="97" t="e">
        <f t="shared" si="40"/>
        <v>#DIV/0!</v>
      </c>
      <c r="J141" s="449" t="e">
        <f t="shared" si="43"/>
        <v>#DIV/0!</v>
      </c>
    </row>
    <row r="142" spans="1:10" s="134" customFormat="1" ht="25.5" x14ac:dyDescent="0.25">
      <c r="A142" s="273">
        <v>3722</v>
      </c>
      <c r="B142" s="263"/>
      <c r="C142" s="264"/>
      <c r="D142" s="228" t="s">
        <v>208</v>
      </c>
      <c r="E142" s="341"/>
      <c r="F142" s="341"/>
      <c r="G142" s="341"/>
      <c r="H142" s="341"/>
      <c r="I142" s="97" t="e">
        <f t="shared" si="40"/>
        <v>#DIV/0!</v>
      </c>
      <c r="J142" s="449" t="e">
        <f t="shared" si="43"/>
        <v>#DIV/0!</v>
      </c>
    </row>
    <row r="143" spans="1:10" s="134" customFormat="1" ht="25.5" x14ac:dyDescent="0.25">
      <c r="A143" s="519">
        <v>4</v>
      </c>
      <c r="B143" s="520"/>
      <c r="C143" s="521"/>
      <c r="D143" s="375" t="s">
        <v>8</v>
      </c>
      <c r="E143" s="373">
        <v>23666.74</v>
      </c>
      <c r="F143" s="373">
        <v>23667</v>
      </c>
      <c r="G143" s="373">
        <f t="shared" ref="G143" si="61">SUM(G144+G147)</f>
        <v>0</v>
      </c>
      <c r="H143" s="373">
        <v>23666.74</v>
      </c>
      <c r="I143" s="374">
        <f t="shared" si="40"/>
        <v>100</v>
      </c>
      <c r="J143" s="450">
        <f t="shared" si="43"/>
        <v>99.998901423923613</v>
      </c>
    </row>
    <row r="144" spans="1:10" s="134" customFormat="1" ht="25.5" x14ac:dyDescent="0.25">
      <c r="A144" s="522">
        <v>42</v>
      </c>
      <c r="B144" s="523"/>
      <c r="C144" s="524"/>
      <c r="D144" s="403" t="s">
        <v>21</v>
      </c>
      <c r="E144" s="363">
        <f>SUM(E145+E147)</f>
        <v>3141.61</v>
      </c>
      <c r="F144" s="363">
        <f t="shared" ref="F144:H144" si="62">SUM(F145+F147)</f>
        <v>6800</v>
      </c>
      <c r="G144" s="363">
        <f t="shared" si="62"/>
        <v>0</v>
      </c>
      <c r="H144" s="363">
        <f t="shared" si="62"/>
        <v>8266.32</v>
      </c>
      <c r="I144" s="395">
        <f t="shared" si="40"/>
        <v>263.12368498954356</v>
      </c>
      <c r="J144" s="447">
        <f t="shared" si="43"/>
        <v>121.56352941176469</v>
      </c>
    </row>
    <row r="145" spans="1:10" s="134" customFormat="1" x14ac:dyDescent="0.25">
      <c r="A145" s="261">
        <v>422</v>
      </c>
      <c r="B145" s="237"/>
      <c r="C145" s="238"/>
      <c r="D145" s="73" t="s">
        <v>230</v>
      </c>
      <c r="E145" s="340">
        <v>3141.61</v>
      </c>
      <c r="F145" s="341">
        <v>6800</v>
      </c>
      <c r="G145" s="341">
        <f t="shared" ref="G145" si="63">SUM(G146)</f>
        <v>0</v>
      </c>
      <c r="H145" s="341">
        <v>6767.32</v>
      </c>
      <c r="I145" s="327">
        <f t="shared" si="40"/>
        <v>215.40929650720489</v>
      </c>
      <c r="J145" s="448">
        <f t="shared" si="43"/>
        <v>99.519411764705879</v>
      </c>
    </row>
    <row r="146" spans="1:10" s="134" customFormat="1" x14ac:dyDescent="0.25">
      <c r="A146" s="262">
        <v>4221</v>
      </c>
      <c r="B146" s="263"/>
      <c r="C146" s="264"/>
      <c r="D146" s="26" t="s">
        <v>221</v>
      </c>
      <c r="E146" s="341"/>
      <c r="F146" s="341"/>
      <c r="G146" s="341"/>
      <c r="H146" s="341"/>
      <c r="I146" s="97" t="e">
        <f t="shared" si="40"/>
        <v>#DIV/0!</v>
      </c>
      <c r="J146" s="449" t="e">
        <f t="shared" si="43"/>
        <v>#DIV/0!</v>
      </c>
    </row>
    <row r="147" spans="1:10" s="134" customFormat="1" ht="25.5" x14ac:dyDescent="0.25">
      <c r="A147" s="261">
        <v>424</v>
      </c>
      <c r="B147" s="237"/>
      <c r="C147" s="238"/>
      <c r="D147" s="73" t="s">
        <v>201</v>
      </c>
      <c r="E147" s="340">
        <f>SUM(E148)</f>
        <v>0</v>
      </c>
      <c r="F147" s="341"/>
      <c r="G147" s="341">
        <f t="shared" ref="G147" si="64">SUM(G148)</f>
        <v>0</v>
      </c>
      <c r="H147" s="341">
        <v>1499</v>
      </c>
      <c r="I147" s="327" t="e">
        <f t="shared" ref="I147:I233" si="65">SUM(H147/E147*100)</f>
        <v>#DIV/0!</v>
      </c>
      <c r="J147" s="448" t="e">
        <f t="shared" si="43"/>
        <v>#DIV/0!</v>
      </c>
    </row>
    <row r="148" spans="1:10" s="134" customFormat="1" x14ac:dyDescent="0.25">
      <c r="A148" s="262">
        <v>4241</v>
      </c>
      <c r="B148" s="263"/>
      <c r="C148" s="264"/>
      <c r="D148" s="26" t="s">
        <v>202</v>
      </c>
      <c r="E148" s="341"/>
      <c r="F148" s="341"/>
      <c r="G148" s="341"/>
      <c r="H148" s="341"/>
      <c r="I148" s="97" t="e">
        <f t="shared" si="65"/>
        <v>#DIV/0!</v>
      </c>
      <c r="J148" s="449" t="e">
        <f t="shared" ref="J148:J211" si="66">H148/F148*100</f>
        <v>#DIV/0!</v>
      </c>
    </row>
    <row r="149" spans="1:10" s="104" customFormat="1" ht="25.5" x14ac:dyDescent="0.25">
      <c r="A149" s="567">
        <v>451</v>
      </c>
      <c r="B149" s="568"/>
      <c r="C149" s="569"/>
      <c r="D149" s="73" t="s">
        <v>233</v>
      </c>
      <c r="E149" s="340">
        <v>20525.13</v>
      </c>
      <c r="F149" s="341">
        <v>3000</v>
      </c>
      <c r="G149" s="340"/>
      <c r="H149" s="341">
        <v>3000</v>
      </c>
      <c r="I149" s="327"/>
      <c r="J149" s="448">
        <f t="shared" si="66"/>
        <v>100</v>
      </c>
    </row>
    <row r="150" spans="1:10" s="134" customFormat="1" ht="25.5" x14ac:dyDescent="0.25">
      <c r="A150" s="558" t="s">
        <v>231</v>
      </c>
      <c r="B150" s="558"/>
      <c r="C150" s="558"/>
      <c r="D150" s="331" t="s">
        <v>232</v>
      </c>
      <c r="E150" s="338">
        <f>SUM(E151+E162)</f>
        <v>0</v>
      </c>
      <c r="F150" s="338">
        <f t="shared" ref="F150:H150" si="67">SUM(F151+F162)</f>
        <v>0</v>
      </c>
      <c r="G150" s="338">
        <f t="shared" si="67"/>
        <v>0</v>
      </c>
      <c r="H150" s="338">
        <f t="shared" si="67"/>
        <v>0</v>
      </c>
      <c r="I150" s="326" t="e">
        <f t="shared" si="65"/>
        <v>#DIV/0!</v>
      </c>
      <c r="J150" s="445" t="e">
        <f t="shared" si="66"/>
        <v>#DIV/0!</v>
      </c>
    </row>
    <row r="151" spans="1:10" s="134" customFormat="1" x14ac:dyDescent="0.25">
      <c r="A151" s="376">
        <v>3</v>
      </c>
      <c r="B151" s="377"/>
      <c r="C151" s="378"/>
      <c r="D151" s="378" t="s">
        <v>6</v>
      </c>
      <c r="E151" s="373">
        <f>SUM(E152)</f>
        <v>0</v>
      </c>
      <c r="F151" s="373">
        <f t="shared" ref="F151:H151" si="68">SUM(F152)</f>
        <v>0</v>
      </c>
      <c r="G151" s="373">
        <f t="shared" si="68"/>
        <v>0</v>
      </c>
      <c r="H151" s="373">
        <f t="shared" si="68"/>
        <v>0</v>
      </c>
      <c r="I151" s="374" t="e">
        <f t="shared" si="65"/>
        <v>#DIV/0!</v>
      </c>
      <c r="J151" s="450" t="e">
        <f t="shared" si="66"/>
        <v>#DIV/0!</v>
      </c>
    </row>
    <row r="152" spans="1:10" s="134" customFormat="1" x14ac:dyDescent="0.25">
      <c r="A152" s="559">
        <v>32</v>
      </c>
      <c r="B152" s="560"/>
      <c r="C152" s="561"/>
      <c r="D152" s="397" t="s">
        <v>15</v>
      </c>
      <c r="E152" s="363">
        <f>SUM(E153+E157+E160)</f>
        <v>0</v>
      </c>
      <c r="F152" s="363">
        <f t="shared" ref="F152:H152" si="69">SUM(F153+F157+F160)</f>
        <v>0</v>
      </c>
      <c r="G152" s="363">
        <f t="shared" si="69"/>
        <v>0</v>
      </c>
      <c r="H152" s="363">
        <f t="shared" si="69"/>
        <v>0</v>
      </c>
      <c r="I152" s="395" t="e">
        <f t="shared" si="65"/>
        <v>#DIV/0!</v>
      </c>
      <c r="J152" s="447" t="e">
        <f t="shared" si="66"/>
        <v>#DIV/0!</v>
      </c>
    </row>
    <row r="153" spans="1:10" s="134" customFormat="1" x14ac:dyDescent="0.25">
      <c r="A153" s="233">
        <v>321</v>
      </c>
      <c r="B153" s="234"/>
      <c r="C153" s="227"/>
      <c r="D153" s="227" t="s">
        <v>162</v>
      </c>
      <c r="E153" s="340">
        <f>SUM(E154:E156)</f>
        <v>0</v>
      </c>
      <c r="F153" s="341">
        <f t="shared" ref="F153:H153" si="70">SUM(F154:F156)</f>
        <v>0</v>
      </c>
      <c r="G153" s="341">
        <f t="shared" si="70"/>
        <v>0</v>
      </c>
      <c r="H153" s="341">
        <f t="shared" si="70"/>
        <v>0</v>
      </c>
      <c r="I153" s="327" t="e">
        <f t="shared" si="65"/>
        <v>#DIV/0!</v>
      </c>
      <c r="J153" s="448" t="e">
        <f t="shared" si="66"/>
        <v>#DIV/0!</v>
      </c>
    </row>
    <row r="154" spans="1:10" s="134" customFormat="1" x14ac:dyDescent="0.25">
      <c r="A154" s="235">
        <v>3211</v>
      </c>
      <c r="B154" s="114"/>
      <c r="C154" s="228"/>
      <c r="D154" s="228" t="s">
        <v>163</v>
      </c>
      <c r="E154" s="341"/>
      <c r="F154" s="341"/>
      <c r="G154" s="341"/>
      <c r="H154" s="341"/>
      <c r="I154" s="97" t="e">
        <f t="shared" si="65"/>
        <v>#DIV/0!</v>
      </c>
      <c r="J154" s="449" t="e">
        <f t="shared" si="66"/>
        <v>#DIV/0!</v>
      </c>
    </row>
    <row r="155" spans="1:10" ht="25.5" x14ac:dyDescent="0.25">
      <c r="A155" s="235">
        <v>3212</v>
      </c>
      <c r="B155" s="114"/>
      <c r="C155" s="228"/>
      <c r="D155" s="228" t="s">
        <v>214</v>
      </c>
      <c r="E155" s="341"/>
      <c r="F155" s="341"/>
      <c r="G155" s="341"/>
      <c r="H155" s="341"/>
      <c r="I155" s="97" t="e">
        <f t="shared" si="65"/>
        <v>#DIV/0!</v>
      </c>
      <c r="J155" s="449" t="e">
        <f t="shared" si="66"/>
        <v>#DIV/0!</v>
      </c>
    </row>
    <row r="156" spans="1:10" x14ac:dyDescent="0.25">
      <c r="A156" s="235">
        <v>3213</v>
      </c>
      <c r="B156" s="231"/>
      <c r="C156" s="232"/>
      <c r="D156" s="155" t="s">
        <v>227</v>
      </c>
      <c r="E156" s="341"/>
      <c r="F156" s="341"/>
      <c r="G156" s="341"/>
      <c r="H156" s="341"/>
      <c r="I156" s="97" t="e">
        <f t="shared" si="65"/>
        <v>#DIV/0!</v>
      </c>
      <c r="J156" s="449" t="e">
        <f t="shared" si="66"/>
        <v>#DIV/0!</v>
      </c>
    </row>
    <row r="157" spans="1:10" x14ac:dyDescent="0.25">
      <c r="A157" s="233">
        <v>322</v>
      </c>
      <c r="B157" s="270"/>
      <c r="C157" s="271"/>
      <c r="D157" s="272" t="s">
        <v>166</v>
      </c>
      <c r="E157" s="347">
        <f>SUM(E158+E159)</f>
        <v>0</v>
      </c>
      <c r="F157" s="355">
        <f t="shared" ref="F157:H157" si="71">SUM(F158+F159)</f>
        <v>0</v>
      </c>
      <c r="G157" s="355">
        <f t="shared" si="71"/>
        <v>0</v>
      </c>
      <c r="H157" s="355">
        <f t="shared" si="71"/>
        <v>0</v>
      </c>
      <c r="I157" s="327" t="e">
        <f t="shared" si="65"/>
        <v>#DIV/0!</v>
      </c>
      <c r="J157" s="448" t="e">
        <f t="shared" si="66"/>
        <v>#DIV/0!</v>
      </c>
    </row>
    <row r="158" spans="1:10" ht="23.45" customHeight="1" x14ac:dyDescent="0.25">
      <c r="A158" s="235">
        <v>3221</v>
      </c>
      <c r="B158" s="231"/>
      <c r="C158" s="232"/>
      <c r="D158" s="155" t="s">
        <v>219</v>
      </c>
      <c r="E158" s="341"/>
      <c r="F158" s="341"/>
      <c r="G158" s="341"/>
      <c r="H158" s="341"/>
      <c r="I158" s="97" t="e">
        <f t="shared" si="65"/>
        <v>#DIV/0!</v>
      </c>
      <c r="J158" s="449" t="e">
        <f t="shared" si="66"/>
        <v>#DIV/0!</v>
      </c>
    </row>
    <row r="159" spans="1:10" x14ac:dyDescent="0.25">
      <c r="A159" s="235">
        <v>3222</v>
      </c>
      <c r="B159" s="231"/>
      <c r="C159" s="232"/>
      <c r="D159" s="155" t="s">
        <v>168</v>
      </c>
      <c r="E159" s="341"/>
      <c r="F159" s="341"/>
      <c r="G159" s="341"/>
      <c r="H159" s="341"/>
      <c r="I159" s="97" t="e">
        <f t="shared" si="65"/>
        <v>#DIV/0!</v>
      </c>
      <c r="J159" s="449" t="e">
        <f t="shared" si="66"/>
        <v>#DIV/0!</v>
      </c>
    </row>
    <row r="160" spans="1:10" x14ac:dyDescent="0.25">
      <c r="A160" s="233">
        <v>323</v>
      </c>
      <c r="B160" s="266"/>
      <c r="C160" s="267"/>
      <c r="D160" s="225" t="s">
        <v>173</v>
      </c>
      <c r="E160" s="340">
        <f>SUM(E161)</f>
        <v>0</v>
      </c>
      <c r="F160" s="341">
        <f t="shared" ref="F160:H160" si="72">SUM(F161)</f>
        <v>0</v>
      </c>
      <c r="G160" s="341">
        <f t="shared" si="72"/>
        <v>0</v>
      </c>
      <c r="H160" s="341">
        <f t="shared" si="72"/>
        <v>0</v>
      </c>
      <c r="I160" s="327" t="e">
        <f t="shared" si="65"/>
        <v>#DIV/0!</v>
      </c>
      <c r="J160" s="448" t="e">
        <f t="shared" si="66"/>
        <v>#DIV/0!</v>
      </c>
    </row>
    <row r="161" spans="1:10" ht="16.899999999999999" customHeight="1" x14ac:dyDescent="0.25">
      <c r="A161" s="235">
        <v>3239</v>
      </c>
      <c r="B161" s="231"/>
      <c r="C161" s="232"/>
      <c r="D161" s="155" t="s">
        <v>182</v>
      </c>
      <c r="E161" s="341"/>
      <c r="F161" s="341"/>
      <c r="G161" s="341"/>
      <c r="H161" s="341"/>
      <c r="I161" s="97" t="e">
        <f t="shared" si="65"/>
        <v>#DIV/0!</v>
      </c>
      <c r="J161" s="449" t="e">
        <f t="shared" si="66"/>
        <v>#DIV/0!</v>
      </c>
    </row>
    <row r="162" spans="1:10" s="134" customFormat="1" ht="24.6" customHeight="1" x14ac:dyDescent="0.25">
      <c r="A162" s="519">
        <v>4</v>
      </c>
      <c r="B162" s="520"/>
      <c r="C162" s="521"/>
      <c r="D162" s="375" t="s">
        <v>8</v>
      </c>
      <c r="E162" s="373">
        <f>SUM(E163+E166)</f>
        <v>0</v>
      </c>
      <c r="F162" s="373">
        <f t="shared" ref="F162:H162" si="73">SUM(F163+F166)</f>
        <v>0</v>
      </c>
      <c r="G162" s="373">
        <f t="shared" si="73"/>
        <v>0</v>
      </c>
      <c r="H162" s="373">
        <f t="shared" si="73"/>
        <v>0</v>
      </c>
      <c r="I162" s="374" t="e">
        <f t="shared" si="65"/>
        <v>#DIV/0!</v>
      </c>
      <c r="J162" s="450" t="e">
        <f t="shared" si="66"/>
        <v>#DIV/0!</v>
      </c>
    </row>
    <row r="163" spans="1:10" s="134" customFormat="1" ht="25.9" customHeight="1" x14ac:dyDescent="0.25">
      <c r="A163" s="522">
        <v>42</v>
      </c>
      <c r="B163" s="523"/>
      <c r="C163" s="524"/>
      <c r="D163" s="403" t="s">
        <v>21</v>
      </c>
      <c r="E163" s="363">
        <f>SUM(E164+E166)</f>
        <v>0</v>
      </c>
      <c r="F163" s="363">
        <f t="shared" ref="F163:H163" si="74">SUM(F164+F166)</f>
        <v>0</v>
      </c>
      <c r="G163" s="363">
        <f t="shared" si="74"/>
        <v>0</v>
      </c>
      <c r="H163" s="363">
        <f t="shared" si="74"/>
        <v>0</v>
      </c>
      <c r="I163" s="395" t="e">
        <f t="shared" si="65"/>
        <v>#DIV/0!</v>
      </c>
      <c r="J163" s="447" t="e">
        <f t="shared" si="66"/>
        <v>#DIV/0!</v>
      </c>
    </row>
    <row r="164" spans="1:10" s="134" customFormat="1" ht="16.899999999999999" customHeight="1" x14ac:dyDescent="0.25">
      <c r="A164" s="261">
        <v>422</v>
      </c>
      <c r="B164" s="237"/>
      <c r="C164" s="238"/>
      <c r="D164" s="73" t="s">
        <v>230</v>
      </c>
      <c r="E164" s="340">
        <f>SUM(E165)</f>
        <v>0</v>
      </c>
      <c r="F164" s="341">
        <f t="shared" ref="F164:H164" si="75">SUM(F165)</f>
        <v>0</v>
      </c>
      <c r="G164" s="341">
        <f t="shared" si="75"/>
        <v>0</v>
      </c>
      <c r="H164" s="341">
        <f t="shared" si="75"/>
        <v>0</v>
      </c>
      <c r="I164" s="327" t="e">
        <f t="shared" si="65"/>
        <v>#DIV/0!</v>
      </c>
      <c r="J164" s="448" t="e">
        <f t="shared" si="66"/>
        <v>#DIV/0!</v>
      </c>
    </row>
    <row r="165" spans="1:10" s="134" customFormat="1" ht="16.899999999999999" customHeight="1" x14ac:dyDescent="0.25">
      <c r="A165" s="262">
        <v>4221</v>
      </c>
      <c r="B165" s="263"/>
      <c r="C165" s="264"/>
      <c r="D165" s="26" t="s">
        <v>221</v>
      </c>
      <c r="E165" s="341"/>
      <c r="F165" s="341"/>
      <c r="G165" s="341"/>
      <c r="H165" s="341"/>
      <c r="I165" s="97" t="e">
        <f t="shared" si="65"/>
        <v>#DIV/0!</v>
      </c>
      <c r="J165" s="449" t="e">
        <f t="shared" si="66"/>
        <v>#DIV/0!</v>
      </c>
    </row>
    <row r="166" spans="1:10" s="134" customFormat="1" ht="26.45" customHeight="1" x14ac:dyDescent="0.25">
      <c r="A166" s="261">
        <v>424</v>
      </c>
      <c r="B166" s="237"/>
      <c r="C166" s="238"/>
      <c r="D166" s="73" t="s">
        <v>201</v>
      </c>
      <c r="E166" s="340">
        <f>SUM(E167)</f>
        <v>0</v>
      </c>
      <c r="F166" s="341">
        <f t="shared" ref="F166:H166" si="76">SUM(F167)</f>
        <v>0</v>
      </c>
      <c r="G166" s="341">
        <f t="shared" si="76"/>
        <v>0</v>
      </c>
      <c r="H166" s="341">
        <f t="shared" si="76"/>
        <v>0</v>
      </c>
      <c r="I166" s="327" t="e">
        <f t="shared" si="65"/>
        <v>#DIV/0!</v>
      </c>
      <c r="J166" s="448" t="e">
        <f t="shared" si="66"/>
        <v>#DIV/0!</v>
      </c>
    </row>
    <row r="167" spans="1:10" ht="16.899999999999999" customHeight="1" x14ac:dyDescent="0.25">
      <c r="A167" s="262">
        <v>4241</v>
      </c>
      <c r="B167" s="263"/>
      <c r="C167" s="264"/>
      <c r="D167" s="26" t="s">
        <v>202</v>
      </c>
      <c r="E167" s="341"/>
      <c r="F167" s="341"/>
      <c r="G167" s="341"/>
      <c r="H167" s="341"/>
      <c r="I167" s="97" t="e">
        <f t="shared" si="65"/>
        <v>#DIV/0!</v>
      </c>
      <c r="J167" s="449" t="e">
        <f t="shared" si="66"/>
        <v>#DIV/0!</v>
      </c>
    </row>
    <row r="168" spans="1:10" ht="25.5" x14ac:dyDescent="0.25">
      <c r="A168" s="525" t="s">
        <v>75</v>
      </c>
      <c r="B168" s="526"/>
      <c r="C168" s="527"/>
      <c r="D168" s="218" t="s">
        <v>76</v>
      </c>
      <c r="E168" s="344">
        <v>2689.66</v>
      </c>
      <c r="F168" s="344">
        <v>0</v>
      </c>
      <c r="G168" s="344">
        <f t="shared" ref="E168:H173" si="77">SUM(G169)</f>
        <v>0</v>
      </c>
      <c r="H168" s="344">
        <f>SUM(H169+H175)</f>
        <v>0</v>
      </c>
      <c r="I168" s="325">
        <f t="shared" si="65"/>
        <v>0</v>
      </c>
      <c r="J168" s="444" t="e">
        <f t="shared" si="66"/>
        <v>#DIV/0!</v>
      </c>
    </row>
    <row r="169" spans="1:10" x14ac:dyDescent="0.25">
      <c r="A169" s="574" t="s">
        <v>71</v>
      </c>
      <c r="B169" s="575"/>
      <c r="C169" s="576"/>
      <c r="D169" s="331" t="s">
        <v>73</v>
      </c>
      <c r="E169" s="338">
        <f t="shared" si="77"/>
        <v>0</v>
      </c>
      <c r="F169" s="338">
        <f t="shared" si="77"/>
        <v>0</v>
      </c>
      <c r="G169" s="338">
        <f t="shared" si="77"/>
        <v>0</v>
      </c>
      <c r="H169" s="338">
        <f t="shared" si="77"/>
        <v>0</v>
      </c>
      <c r="I169" s="326" t="e">
        <f t="shared" si="65"/>
        <v>#DIV/0!</v>
      </c>
      <c r="J169" s="445" t="e">
        <f t="shared" si="66"/>
        <v>#DIV/0!</v>
      </c>
    </row>
    <row r="170" spans="1:10" x14ac:dyDescent="0.25">
      <c r="A170" s="519">
        <v>3</v>
      </c>
      <c r="B170" s="520"/>
      <c r="C170" s="521"/>
      <c r="D170" s="372" t="s">
        <v>6</v>
      </c>
      <c r="E170" s="373">
        <f>SUM(E171)</f>
        <v>0</v>
      </c>
      <c r="F170" s="373">
        <f t="shared" si="77"/>
        <v>0</v>
      </c>
      <c r="G170" s="373">
        <f t="shared" si="77"/>
        <v>0</v>
      </c>
      <c r="H170" s="373">
        <f t="shared" si="77"/>
        <v>0</v>
      </c>
      <c r="I170" s="374" t="e">
        <f t="shared" si="65"/>
        <v>#DIV/0!</v>
      </c>
      <c r="J170" s="450" t="e">
        <f t="shared" si="66"/>
        <v>#DIV/0!</v>
      </c>
    </row>
    <row r="171" spans="1:10" s="134" customFormat="1" x14ac:dyDescent="0.25">
      <c r="A171" s="268">
        <v>32</v>
      </c>
      <c r="B171" s="406"/>
      <c r="C171" s="407"/>
      <c r="D171" s="410" t="s">
        <v>15</v>
      </c>
      <c r="E171" s="363">
        <f>SUM(E173)</f>
        <v>0</v>
      </c>
      <c r="F171" s="363">
        <f>SUM(F172+F173)</f>
        <v>0</v>
      </c>
      <c r="G171" s="363">
        <f>SUM(G173)</f>
        <v>0</v>
      </c>
      <c r="H171" s="363">
        <f>SUM(H173+H172)</f>
        <v>0</v>
      </c>
      <c r="I171" s="395" t="e">
        <f t="shared" si="65"/>
        <v>#DIV/0!</v>
      </c>
      <c r="J171" s="447" t="e">
        <f t="shared" si="66"/>
        <v>#DIV/0!</v>
      </c>
    </row>
    <row r="172" spans="1:10" s="134" customFormat="1" x14ac:dyDescent="0.25">
      <c r="A172" s="334">
        <v>322</v>
      </c>
      <c r="B172" s="335"/>
      <c r="C172" s="336"/>
      <c r="D172" s="155" t="s">
        <v>166</v>
      </c>
      <c r="E172" s="341"/>
      <c r="F172" s="341"/>
      <c r="G172" s="341"/>
      <c r="H172" s="341"/>
      <c r="I172" s="97"/>
      <c r="J172" s="449" t="e">
        <f t="shared" si="66"/>
        <v>#DIV/0!</v>
      </c>
    </row>
    <row r="173" spans="1:10" s="134" customFormat="1" x14ac:dyDescent="0.25">
      <c r="A173" s="265">
        <v>323</v>
      </c>
      <c r="B173" s="266"/>
      <c r="C173" s="267"/>
      <c r="D173" s="225" t="s">
        <v>173</v>
      </c>
      <c r="E173" s="340">
        <f>SUM(E174)</f>
        <v>0</v>
      </c>
      <c r="F173" s="341"/>
      <c r="G173" s="341">
        <f t="shared" si="77"/>
        <v>0</v>
      </c>
      <c r="H173" s="341"/>
      <c r="I173" s="327" t="e">
        <f t="shared" si="65"/>
        <v>#DIV/0!</v>
      </c>
      <c r="J173" s="448" t="e">
        <f t="shared" si="66"/>
        <v>#DIV/0!</v>
      </c>
    </row>
    <row r="174" spans="1:10" ht="27.75" customHeight="1" x14ac:dyDescent="0.25">
      <c r="A174" s="577">
        <v>3232</v>
      </c>
      <c r="B174" s="578"/>
      <c r="C174" s="579"/>
      <c r="D174" s="155" t="s">
        <v>175</v>
      </c>
      <c r="E174" s="341">
        <v>0</v>
      </c>
      <c r="F174" s="341"/>
      <c r="G174" s="341"/>
      <c r="H174" s="341"/>
      <c r="I174" s="97" t="e">
        <f t="shared" si="65"/>
        <v>#DIV/0!</v>
      </c>
      <c r="J174" s="449" t="e">
        <f t="shared" si="66"/>
        <v>#DIV/0!</v>
      </c>
    </row>
    <row r="175" spans="1:10" s="359" customFormat="1" ht="14.25" customHeight="1" x14ac:dyDescent="0.25">
      <c r="A175" s="540" t="s">
        <v>242</v>
      </c>
      <c r="B175" s="541"/>
      <c r="C175" s="542"/>
      <c r="D175" s="331" t="s">
        <v>115</v>
      </c>
      <c r="E175" s="338">
        <v>2689.66</v>
      </c>
      <c r="F175" s="338"/>
      <c r="G175" s="338"/>
      <c r="H175" s="338">
        <f>H176</f>
        <v>0</v>
      </c>
      <c r="I175" s="326"/>
      <c r="J175" s="445" t="e">
        <f t="shared" si="66"/>
        <v>#DIV/0!</v>
      </c>
    </row>
    <row r="176" spans="1:10" s="359" customFormat="1" ht="27.75" customHeight="1" x14ac:dyDescent="0.25">
      <c r="A176" s="543" t="s">
        <v>243</v>
      </c>
      <c r="B176" s="544"/>
      <c r="C176" s="545"/>
      <c r="D176" s="155" t="s">
        <v>233</v>
      </c>
      <c r="E176" s="341">
        <v>2689.66</v>
      </c>
      <c r="F176" s="341"/>
      <c r="G176" s="341"/>
      <c r="H176" s="341"/>
      <c r="I176" s="97"/>
      <c r="J176" s="449" t="e">
        <f t="shared" si="66"/>
        <v>#DIV/0!</v>
      </c>
    </row>
    <row r="177" spans="1:10" s="359" customFormat="1" ht="14.25" customHeight="1" x14ac:dyDescent="0.25">
      <c r="A177" s="543" t="s">
        <v>244</v>
      </c>
      <c r="B177" s="544"/>
      <c r="C177" s="545"/>
      <c r="D177" s="155"/>
      <c r="E177" s="341">
        <v>2689.66</v>
      </c>
      <c r="F177" s="341">
        <v>0</v>
      </c>
      <c r="G177" s="341"/>
      <c r="H177" s="341"/>
      <c r="I177" s="97"/>
      <c r="J177" s="449" t="e">
        <f t="shared" si="66"/>
        <v>#DIV/0!</v>
      </c>
    </row>
    <row r="178" spans="1:10" ht="25.5" x14ac:dyDescent="0.25">
      <c r="A178" s="508" t="s">
        <v>77</v>
      </c>
      <c r="B178" s="509"/>
      <c r="C178" s="510"/>
      <c r="D178" s="218" t="s">
        <v>78</v>
      </c>
      <c r="E178" s="344">
        <f t="shared" ref="E178:H179" si="78">SUM(E179)</f>
        <v>0</v>
      </c>
      <c r="F178" s="344">
        <f t="shared" si="78"/>
        <v>0</v>
      </c>
      <c r="G178" s="344">
        <f t="shared" si="78"/>
        <v>0</v>
      </c>
      <c r="H178" s="344">
        <f t="shared" si="78"/>
        <v>0</v>
      </c>
      <c r="I178" s="325" t="e">
        <f t="shared" si="65"/>
        <v>#DIV/0!</v>
      </c>
      <c r="J178" s="444" t="e">
        <f t="shared" si="66"/>
        <v>#DIV/0!</v>
      </c>
    </row>
    <row r="179" spans="1:10" x14ac:dyDescent="0.25">
      <c r="A179" s="498" t="s">
        <v>71</v>
      </c>
      <c r="B179" s="499"/>
      <c r="C179" s="500"/>
      <c r="D179" s="274" t="s">
        <v>73</v>
      </c>
      <c r="E179" s="338">
        <f t="shared" si="78"/>
        <v>0</v>
      </c>
      <c r="F179" s="338">
        <f t="shared" si="78"/>
        <v>0</v>
      </c>
      <c r="G179" s="338">
        <f t="shared" si="78"/>
        <v>0</v>
      </c>
      <c r="H179" s="338">
        <f t="shared" si="78"/>
        <v>0</v>
      </c>
      <c r="I179" s="326" t="e">
        <f t="shared" si="65"/>
        <v>#DIV/0!</v>
      </c>
      <c r="J179" s="445" t="e">
        <f t="shared" si="66"/>
        <v>#DIV/0!</v>
      </c>
    </row>
    <row r="180" spans="1:10" ht="25.5" x14ac:dyDescent="0.25">
      <c r="A180" s="519">
        <v>4</v>
      </c>
      <c r="B180" s="520"/>
      <c r="C180" s="521"/>
      <c r="D180" s="375" t="s">
        <v>8</v>
      </c>
      <c r="E180" s="373">
        <f>SUM(E181)</f>
        <v>0</v>
      </c>
      <c r="F180" s="373">
        <f>F181</f>
        <v>0</v>
      </c>
      <c r="G180" s="373">
        <f>SUM(G181+G182)</f>
        <v>0</v>
      </c>
      <c r="H180" s="373">
        <f>H181</f>
        <v>0</v>
      </c>
      <c r="I180" s="374" t="e">
        <f t="shared" si="65"/>
        <v>#DIV/0!</v>
      </c>
      <c r="J180" s="450" t="e">
        <f t="shared" si="66"/>
        <v>#DIV/0!</v>
      </c>
    </row>
    <row r="181" spans="1:10" ht="25.5" x14ac:dyDescent="0.25">
      <c r="A181" s="522">
        <v>45</v>
      </c>
      <c r="B181" s="523"/>
      <c r="C181" s="524"/>
      <c r="D181" s="403" t="s">
        <v>46</v>
      </c>
      <c r="E181" s="363">
        <f>SUM(E182)</f>
        <v>0</v>
      </c>
      <c r="F181" s="363">
        <f>F182+F183</f>
        <v>0</v>
      </c>
      <c r="G181" s="363">
        <f t="shared" ref="G181:G182" si="79">SUM(G182)</f>
        <v>0</v>
      </c>
      <c r="H181" s="363">
        <f>SUM(H182+H183)</f>
        <v>0</v>
      </c>
      <c r="I181" s="395" t="e">
        <f t="shared" si="65"/>
        <v>#DIV/0!</v>
      </c>
      <c r="J181" s="447" t="e">
        <f t="shared" si="66"/>
        <v>#DIV/0!</v>
      </c>
    </row>
    <row r="182" spans="1:10" ht="25.5" x14ac:dyDescent="0.25">
      <c r="A182" s="537">
        <v>451</v>
      </c>
      <c r="B182" s="538"/>
      <c r="C182" s="539"/>
      <c r="D182" s="73" t="s">
        <v>233</v>
      </c>
      <c r="E182" s="340">
        <f>SUM(E183)</f>
        <v>0</v>
      </c>
      <c r="F182" s="341"/>
      <c r="G182" s="341">
        <f t="shared" si="79"/>
        <v>0</v>
      </c>
      <c r="H182" s="341"/>
      <c r="I182" s="327" t="e">
        <f t="shared" si="65"/>
        <v>#DIV/0!</v>
      </c>
      <c r="J182" s="448" t="e">
        <f t="shared" si="66"/>
        <v>#DIV/0!</v>
      </c>
    </row>
    <row r="183" spans="1:10" s="134" customFormat="1" ht="20.25" customHeight="1" x14ac:dyDescent="0.25">
      <c r="A183" s="230">
        <v>422</v>
      </c>
      <c r="B183" s="231"/>
      <c r="C183" s="232"/>
      <c r="D183" s="73" t="s">
        <v>230</v>
      </c>
      <c r="E183" s="341"/>
      <c r="F183" s="341"/>
      <c r="G183" s="341"/>
      <c r="H183" s="341"/>
      <c r="I183" s="97" t="e">
        <f t="shared" si="65"/>
        <v>#DIV/0!</v>
      </c>
      <c r="J183" s="449" t="e">
        <f t="shared" si="66"/>
        <v>#DIV/0!</v>
      </c>
    </row>
    <row r="184" spans="1:10" s="134" customFormat="1" ht="27.75" customHeight="1" x14ac:dyDescent="0.25">
      <c r="A184" s="552" t="s">
        <v>114</v>
      </c>
      <c r="B184" s="553"/>
      <c r="C184" s="554"/>
      <c r="D184" s="59" t="s">
        <v>113</v>
      </c>
      <c r="E184" s="348"/>
      <c r="F184" s="348">
        <f>F185+F187+F189</f>
        <v>0</v>
      </c>
      <c r="G184" s="348"/>
      <c r="H184" s="348">
        <f>H185+H187+H189</f>
        <v>0</v>
      </c>
      <c r="I184" s="325"/>
      <c r="J184" s="444" t="e">
        <f t="shared" si="66"/>
        <v>#DIV/0!</v>
      </c>
    </row>
    <row r="185" spans="1:10" s="134" customFormat="1" x14ac:dyDescent="0.25">
      <c r="A185" s="549" t="s">
        <v>246</v>
      </c>
      <c r="B185" s="550"/>
      <c r="C185" s="551"/>
      <c r="D185" s="275"/>
      <c r="E185" s="338"/>
      <c r="F185" s="338">
        <f>F186</f>
        <v>0</v>
      </c>
      <c r="G185" s="338"/>
      <c r="H185" s="338">
        <f>H186</f>
        <v>0</v>
      </c>
      <c r="I185" s="326"/>
      <c r="J185" s="445" t="e">
        <f t="shared" si="66"/>
        <v>#DIV/0!</v>
      </c>
    </row>
    <row r="186" spans="1:10" s="134" customFormat="1" x14ac:dyDescent="0.25">
      <c r="A186" s="546">
        <v>322</v>
      </c>
      <c r="B186" s="547"/>
      <c r="C186" s="548"/>
      <c r="D186" s="73" t="s">
        <v>166</v>
      </c>
      <c r="E186" s="341"/>
      <c r="F186" s="341"/>
      <c r="G186" s="341"/>
      <c r="H186" s="341"/>
      <c r="I186" s="97"/>
      <c r="J186" s="449" t="e">
        <f t="shared" si="66"/>
        <v>#DIV/0!</v>
      </c>
    </row>
    <row r="187" spans="1:10" s="134" customFormat="1" x14ac:dyDescent="0.25">
      <c r="A187" s="549" t="s">
        <v>247</v>
      </c>
      <c r="B187" s="550"/>
      <c r="C187" s="551"/>
      <c r="D187" s="275"/>
      <c r="E187" s="338"/>
      <c r="F187" s="338">
        <f>F188</f>
        <v>0</v>
      </c>
      <c r="G187" s="338"/>
      <c r="H187" s="338">
        <f>H188</f>
        <v>0</v>
      </c>
      <c r="I187" s="326"/>
      <c r="J187" s="445" t="e">
        <f t="shared" si="66"/>
        <v>#DIV/0!</v>
      </c>
    </row>
    <row r="188" spans="1:10" s="134" customFormat="1" x14ac:dyDescent="0.25">
      <c r="A188" s="546">
        <v>322</v>
      </c>
      <c r="B188" s="547"/>
      <c r="C188" s="548"/>
      <c r="D188" s="73" t="s">
        <v>166</v>
      </c>
      <c r="E188" s="341"/>
      <c r="F188" s="341"/>
      <c r="G188" s="341"/>
      <c r="H188" s="341"/>
      <c r="I188" s="97"/>
      <c r="J188" s="449" t="e">
        <f t="shared" si="66"/>
        <v>#DIV/0!</v>
      </c>
    </row>
    <row r="189" spans="1:10" s="134" customFormat="1" ht="14.25" customHeight="1" x14ac:dyDescent="0.25">
      <c r="A189" s="549" t="s">
        <v>248</v>
      </c>
      <c r="B189" s="550"/>
      <c r="C189" s="551"/>
      <c r="D189" s="275"/>
      <c r="E189" s="338"/>
      <c r="F189" s="338">
        <f>F190</f>
        <v>0</v>
      </c>
      <c r="G189" s="338"/>
      <c r="H189" s="338">
        <f>H190</f>
        <v>0</v>
      </c>
      <c r="I189" s="326"/>
      <c r="J189" s="445" t="e">
        <f t="shared" si="66"/>
        <v>#DIV/0!</v>
      </c>
    </row>
    <row r="190" spans="1:10" s="134" customFormat="1" x14ac:dyDescent="0.25">
      <c r="A190" s="546">
        <v>322</v>
      </c>
      <c r="B190" s="547"/>
      <c r="C190" s="548"/>
      <c r="D190" s="73" t="s">
        <v>166</v>
      </c>
      <c r="E190" s="341"/>
      <c r="F190" s="341"/>
      <c r="G190" s="341"/>
      <c r="H190" s="341"/>
      <c r="I190" s="97"/>
      <c r="J190" s="449" t="e">
        <f t="shared" si="66"/>
        <v>#DIV/0!</v>
      </c>
    </row>
    <row r="191" spans="1:10" ht="45" customHeight="1" x14ac:dyDescent="0.25">
      <c r="A191" s="528" t="s">
        <v>79</v>
      </c>
      <c r="B191" s="529"/>
      <c r="C191" s="530"/>
      <c r="D191" s="69" t="s">
        <v>80</v>
      </c>
      <c r="E191" s="343">
        <f>SUM(E192+E198+E208+E224+E234+E244+E284+E322+E328+E334)</f>
        <v>184837</v>
      </c>
      <c r="F191" s="343">
        <v>196465</v>
      </c>
      <c r="G191" s="343"/>
      <c r="H191" s="343">
        <v>184837</v>
      </c>
      <c r="I191" s="324">
        <f t="shared" si="65"/>
        <v>100</v>
      </c>
      <c r="J191" s="443">
        <f t="shared" si="66"/>
        <v>94.081388542488483</v>
      </c>
    </row>
    <row r="192" spans="1:10" ht="25.5" x14ac:dyDescent="0.25">
      <c r="A192" s="508" t="s">
        <v>81</v>
      </c>
      <c r="B192" s="509"/>
      <c r="C192" s="510"/>
      <c r="D192" s="59" t="s">
        <v>82</v>
      </c>
      <c r="E192" s="344">
        <f t="shared" ref="E192:H195" si="80">SUM(E193)</f>
        <v>30104.6</v>
      </c>
      <c r="F192" s="344">
        <v>33357</v>
      </c>
      <c r="G192" s="344">
        <f t="shared" si="80"/>
        <v>0</v>
      </c>
      <c r="H192" s="344">
        <v>33356.61</v>
      </c>
      <c r="I192" s="325">
        <f t="shared" si="65"/>
        <v>110.8023690731649</v>
      </c>
      <c r="J192" s="444">
        <f t="shared" si="66"/>
        <v>99.99883083011062</v>
      </c>
    </row>
    <row r="193" spans="1:12" ht="14.45" customHeight="1" x14ac:dyDescent="0.25">
      <c r="A193" s="531" t="s">
        <v>63</v>
      </c>
      <c r="B193" s="532"/>
      <c r="C193" s="533"/>
      <c r="D193" s="275" t="s">
        <v>64</v>
      </c>
      <c r="E193" s="338">
        <f t="shared" si="80"/>
        <v>30104.6</v>
      </c>
      <c r="F193" s="338">
        <f t="shared" si="80"/>
        <v>33357</v>
      </c>
      <c r="G193" s="338">
        <f t="shared" si="80"/>
        <v>0</v>
      </c>
      <c r="H193" s="338">
        <f t="shared" si="80"/>
        <v>33356.61</v>
      </c>
      <c r="I193" s="326">
        <f t="shared" si="65"/>
        <v>110.8023690731649</v>
      </c>
      <c r="J193" s="445">
        <f t="shared" si="66"/>
        <v>99.99883083011062</v>
      </c>
    </row>
    <row r="194" spans="1:12" ht="14.45" customHeight="1" x14ac:dyDescent="0.25">
      <c r="A194" s="379">
        <v>3</v>
      </c>
      <c r="B194" s="380"/>
      <c r="C194" s="381"/>
      <c r="D194" s="382" t="s">
        <v>6</v>
      </c>
      <c r="E194" s="373">
        <f t="shared" si="80"/>
        <v>30104.6</v>
      </c>
      <c r="F194" s="373">
        <f t="shared" si="80"/>
        <v>33357</v>
      </c>
      <c r="G194" s="373">
        <f t="shared" si="80"/>
        <v>0</v>
      </c>
      <c r="H194" s="373">
        <f t="shared" si="80"/>
        <v>33356.61</v>
      </c>
      <c r="I194" s="374">
        <f t="shared" si="65"/>
        <v>110.8023690731649</v>
      </c>
      <c r="J194" s="450">
        <f t="shared" si="66"/>
        <v>99.99883083011062</v>
      </c>
    </row>
    <row r="195" spans="1:12" ht="38.25" x14ac:dyDescent="0.25">
      <c r="A195" s="534">
        <v>37</v>
      </c>
      <c r="B195" s="535"/>
      <c r="C195" s="536"/>
      <c r="D195" s="409" t="s">
        <v>45</v>
      </c>
      <c r="E195" s="363">
        <f>SUM(E196)</f>
        <v>30104.6</v>
      </c>
      <c r="F195" s="363">
        <f t="shared" si="80"/>
        <v>33357</v>
      </c>
      <c r="G195" s="363">
        <f t="shared" si="80"/>
        <v>0</v>
      </c>
      <c r="H195" s="363">
        <f t="shared" si="80"/>
        <v>33356.61</v>
      </c>
      <c r="I195" s="395">
        <f t="shared" si="65"/>
        <v>110.8023690731649</v>
      </c>
      <c r="J195" s="447">
        <f t="shared" si="66"/>
        <v>99.99883083011062</v>
      </c>
    </row>
    <row r="196" spans="1:12" s="134" customFormat="1" ht="25.5" x14ac:dyDescent="0.25">
      <c r="A196" s="261">
        <v>372</v>
      </c>
      <c r="B196" s="237"/>
      <c r="C196" s="238"/>
      <c r="D196" s="227" t="s">
        <v>229</v>
      </c>
      <c r="E196" s="340">
        <f>SUM(E197)</f>
        <v>30104.6</v>
      </c>
      <c r="F196" s="341">
        <v>33357</v>
      </c>
      <c r="G196" s="341"/>
      <c r="H196" s="341">
        <v>33356.61</v>
      </c>
      <c r="I196" s="327">
        <f t="shared" si="65"/>
        <v>110.8023690731649</v>
      </c>
      <c r="J196" s="448">
        <f t="shared" si="66"/>
        <v>99.99883083011062</v>
      </c>
    </row>
    <row r="197" spans="1:12" s="134" customFormat="1" ht="25.5" x14ac:dyDescent="0.25">
      <c r="A197" s="262">
        <v>3722</v>
      </c>
      <c r="B197" s="263"/>
      <c r="C197" s="264"/>
      <c r="D197" s="228" t="s">
        <v>234</v>
      </c>
      <c r="E197" s="341">
        <v>30104.6</v>
      </c>
      <c r="F197" s="341">
        <v>33357</v>
      </c>
      <c r="G197" s="341"/>
      <c r="H197" s="341">
        <v>33356.61</v>
      </c>
      <c r="I197" s="97">
        <f t="shared" si="65"/>
        <v>110.8023690731649</v>
      </c>
      <c r="J197" s="449">
        <f t="shared" si="66"/>
        <v>99.99883083011062</v>
      </c>
    </row>
    <row r="198" spans="1:12" ht="23.45" customHeight="1" x14ac:dyDescent="0.25">
      <c r="A198" s="508" t="s">
        <v>83</v>
      </c>
      <c r="B198" s="509"/>
      <c r="C198" s="510"/>
      <c r="D198" s="70" t="s">
        <v>84</v>
      </c>
      <c r="E198" s="337">
        <f t="shared" ref="E198:H200" si="81">SUM(E199)</f>
        <v>651.88</v>
      </c>
      <c r="F198" s="337">
        <f t="shared" si="81"/>
        <v>0</v>
      </c>
      <c r="G198" s="337">
        <f t="shared" si="81"/>
        <v>0</v>
      </c>
      <c r="H198" s="337">
        <v>651.88</v>
      </c>
      <c r="I198" s="325">
        <f t="shared" si="65"/>
        <v>100</v>
      </c>
      <c r="J198" s="444" t="e">
        <f t="shared" si="66"/>
        <v>#DIV/0!</v>
      </c>
      <c r="L198" s="328"/>
    </row>
    <row r="199" spans="1:12" x14ac:dyDescent="0.25">
      <c r="A199" s="498" t="s">
        <v>63</v>
      </c>
      <c r="B199" s="499"/>
      <c r="C199" s="500"/>
      <c r="D199" s="276" t="s">
        <v>64</v>
      </c>
      <c r="E199" s="338">
        <f t="shared" si="81"/>
        <v>651.88</v>
      </c>
      <c r="F199" s="338">
        <f t="shared" si="81"/>
        <v>0</v>
      </c>
      <c r="G199" s="338">
        <f t="shared" si="81"/>
        <v>0</v>
      </c>
      <c r="H199" s="338">
        <f t="shared" si="81"/>
        <v>0</v>
      </c>
      <c r="I199" s="326">
        <f t="shared" si="65"/>
        <v>0</v>
      </c>
      <c r="J199" s="445" t="e">
        <f t="shared" si="66"/>
        <v>#DIV/0!</v>
      </c>
    </row>
    <row r="200" spans="1:12" ht="15" customHeight="1" x14ac:dyDescent="0.25">
      <c r="A200" s="519">
        <v>3</v>
      </c>
      <c r="B200" s="520"/>
      <c r="C200" s="521"/>
      <c r="D200" s="375" t="s">
        <v>6</v>
      </c>
      <c r="E200" s="373">
        <f t="shared" si="81"/>
        <v>651.88</v>
      </c>
      <c r="F200" s="373">
        <f t="shared" si="81"/>
        <v>0</v>
      </c>
      <c r="G200" s="373">
        <f t="shared" si="81"/>
        <v>0</v>
      </c>
      <c r="H200" s="373">
        <f t="shared" si="81"/>
        <v>0</v>
      </c>
      <c r="I200" s="374">
        <f t="shared" si="65"/>
        <v>0</v>
      </c>
      <c r="J200" s="450" t="e">
        <f t="shared" si="66"/>
        <v>#DIV/0!</v>
      </c>
    </row>
    <row r="201" spans="1:12" x14ac:dyDescent="0.25">
      <c r="A201" s="522">
        <v>32</v>
      </c>
      <c r="B201" s="523"/>
      <c r="C201" s="524"/>
      <c r="D201" s="403" t="s">
        <v>15</v>
      </c>
      <c r="E201" s="363">
        <f>SUM(E203+E206)</f>
        <v>651.88</v>
      </c>
      <c r="F201" s="363">
        <f>SUM(F203+F202+F206)</f>
        <v>0</v>
      </c>
      <c r="G201" s="363">
        <f>SUM(G202+G203+G206)</f>
        <v>0</v>
      </c>
      <c r="H201" s="363">
        <f t="shared" ref="H201" si="82">SUM(H203+H206)</f>
        <v>0</v>
      </c>
      <c r="I201" s="395">
        <f t="shared" si="65"/>
        <v>0</v>
      </c>
      <c r="J201" s="447" t="e">
        <f t="shared" si="66"/>
        <v>#DIV/0!</v>
      </c>
    </row>
    <row r="202" spans="1:12" s="134" customFormat="1" x14ac:dyDescent="0.25">
      <c r="A202" s="546">
        <v>322</v>
      </c>
      <c r="B202" s="547"/>
      <c r="C202" s="548"/>
      <c r="D202" s="26" t="s">
        <v>166</v>
      </c>
      <c r="E202" s="341"/>
      <c r="F202" s="341"/>
      <c r="G202" s="341"/>
      <c r="H202" s="341"/>
      <c r="I202" s="97"/>
      <c r="J202" s="449" t="e">
        <f t="shared" si="66"/>
        <v>#DIV/0!</v>
      </c>
    </row>
    <row r="203" spans="1:12" s="134" customFormat="1" x14ac:dyDescent="0.25">
      <c r="A203" s="277">
        <v>323</v>
      </c>
      <c r="B203" s="278"/>
      <c r="C203" s="279"/>
      <c r="D203" s="73" t="s">
        <v>173</v>
      </c>
      <c r="E203" s="345">
        <f>SUM(E204+E205)</f>
        <v>651.88</v>
      </c>
      <c r="F203" s="346"/>
      <c r="G203" s="346"/>
      <c r="H203" s="346"/>
      <c r="I203" s="327">
        <f t="shared" si="65"/>
        <v>0</v>
      </c>
      <c r="J203" s="448" t="e">
        <f t="shared" si="66"/>
        <v>#DIV/0!</v>
      </c>
    </row>
    <row r="204" spans="1:12" s="134" customFormat="1" x14ac:dyDescent="0.25">
      <c r="A204" s="230">
        <v>3231</v>
      </c>
      <c r="B204" s="231"/>
      <c r="C204" s="232"/>
      <c r="D204" s="26" t="s">
        <v>222</v>
      </c>
      <c r="E204" s="341">
        <v>651.88</v>
      </c>
      <c r="F204" s="341"/>
      <c r="G204" s="341"/>
      <c r="H204" s="341"/>
      <c r="I204" s="97">
        <f t="shared" si="65"/>
        <v>0</v>
      </c>
      <c r="J204" s="449" t="e">
        <f t="shared" si="66"/>
        <v>#DIV/0!</v>
      </c>
    </row>
    <row r="205" spans="1:12" s="134" customFormat="1" x14ac:dyDescent="0.25">
      <c r="A205" s="230">
        <v>3239</v>
      </c>
      <c r="B205" s="231"/>
      <c r="C205" s="232"/>
      <c r="D205" s="26" t="s">
        <v>182</v>
      </c>
      <c r="E205" s="341"/>
      <c r="F205" s="341"/>
      <c r="G205" s="341"/>
      <c r="H205" s="341"/>
      <c r="I205" s="97" t="e">
        <f t="shared" si="65"/>
        <v>#DIV/0!</v>
      </c>
      <c r="J205" s="449" t="e">
        <f t="shared" si="66"/>
        <v>#DIV/0!</v>
      </c>
    </row>
    <row r="206" spans="1:12" s="134" customFormat="1" ht="25.5" x14ac:dyDescent="0.25">
      <c r="A206" s="265">
        <v>329</v>
      </c>
      <c r="B206" s="266"/>
      <c r="C206" s="267"/>
      <c r="D206" s="73" t="s">
        <v>183</v>
      </c>
      <c r="E206" s="340">
        <f>SUM(E207)</f>
        <v>0</v>
      </c>
      <c r="F206" s="341"/>
      <c r="G206" s="341"/>
      <c r="H206" s="341"/>
      <c r="I206" s="327" t="e">
        <f t="shared" si="65"/>
        <v>#DIV/0!</v>
      </c>
      <c r="J206" s="448" t="e">
        <f t="shared" si="66"/>
        <v>#DIV/0!</v>
      </c>
    </row>
    <row r="207" spans="1:12" s="134" customFormat="1" ht="25.5" x14ac:dyDescent="0.25">
      <c r="A207" s="230">
        <v>3299</v>
      </c>
      <c r="B207" s="231"/>
      <c r="C207" s="232"/>
      <c r="D207" s="26" t="s">
        <v>183</v>
      </c>
      <c r="E207" s="341"/>
      <c r="F207" s="341"/>
      <c r="G207" s="341"/>
      <c r="H207" s="341"/>
      <c r="I207" s="97" t="e">
        <f t="shared" si="65"/>
        <v>#DIV/0!</v>
      </c>
      <c r="J207" s="449" t="e">
        <f t="shared" si="66"/>
        <v>#DIV/0!</v>
      </c>
    </row>
    <row r="208" spans="1:12" ht="20.25" customHeight="1" x14ac:dyDescent="0.25">
      <c r="A208" s="508" t="s">
        <v>85</v>
      </c>
      <c r="B208" s="509"/>
      <c r="C208" s="510"/>
      <c r="D208" s="71" t="s">
        <v>86</v>
      </c>
      <c r="E208" s="337">
        <v>8207.7999999999993</v>
      </c>
      <c r="F208" s="344">
        <v>31306</v>
      </c>
      <c r="G208" s="337">
        <f t="shared" ref="E208:H210" si="83">SUM(G209)</f>
        <v>0</v>
      </c>
      <c r="H208" s="344">
        <v>24781.85</v>
      </c>
      <c r="I208" s="325">
        <f t="shared" si="65"/>
        <v>301.9304807622018</v>
      </c>
      <c r="J208" s="444">
        <f t="shared" si="66"/>
        <v>79.160065163227486</v>
      </c>
    </row>
    <row r="209" spans="1:10" x14ac:dyDescent="0.25">
      <c r="A209" s="562" t="s">
        <v>87</v>
      </c>
      <c r="B209" s="563"/>
      <c r="C209" s="564"/>
      <c r="D209" s="275" t="s">
        <v>64</v>
      </c>
      <c r="E209" s="338">
        <f t="shared" si="83"/>
        <v>225</v>
      </c>
      <c r="F209" s="338">
        <f t="shared" si="83"/>
        <v>625</v>
      </c>
      <c r="G209" s="338">
        <f t="shared" si="83"/>
        <v>0</v>
      </c>
      <c r="H209" s="338">
        <f t="shared" si="83"/>
        <v>625</v>
      </c>
      <c r="I209" s="326">
        <f t="shared" si="65"/>
        <v>277.77777777777777</v>
      </c>
      <c r="J209" s="445">
        <f t="shared" si="66"/>
        <v>100</v>
      </c>
    </row>
    <row r="210" spans="1:10" x14ac:dyDescent="0.25">
      <c r="A210" s="383">
        <v>3</v>
      </c>
      <c r="B210" s="384"/>
      <c r="C210" s="385"/>
      <c r="D210" s="386" t="s">
        <v>6</v>
      </c>
      <c r="E210" s="373">
        <f t="shared" si="83"/>
        <v>225</v>
      </c>
      <c r="F210" s="373">
        <f t="shared" si="83"/>
        <v>625</v>
      </c>
      <c r="G210" s="373">
        <f t="shared" si="83"/>
        <v>0</v>
      </c>
      <c r="H210" s="373">
        <f t="shared" si="83"/>
        <v>625</v>
      </c>
      <c r="I210" s="374"/>
      <c r="J210" s="450">
        <f t="shared" si="66"/>
        <v>100</v>
      </c>
    </row>
    <row r="211" spans="1:10" x14ac:dyDescent="0.25">
      <c r="A211" s="269">
        <v>32</v>
      </c>
      <c r="B211" s="406"/>
      <c r="C211" s="407"/>
      <c r="D211" s="408" t="s">
        <v>15</v>
      </c>
      <c r="E211" s="363">
        <v>225</v>
      </c>
      <c r="F211" s="363">
        <v>625</v>
      </c>
      <c r="G211" s="363"/>
      <c r="H211" s="363">
        <v>625</v>
      </c>
      <c r="I211" s="395"/>
      <c r="J211" s="447">
        <f t="shared" si="66"/>
        <v>100</v>
      </c>
    </row>
    <row r="212" spans="1:10" s="134" customFormat="1" x14ac:dyDescent="0.25">
      <c r="A212" s="261">
        <v>323</v>
      </c>
      <c r="B212" s="237"/>
      <c r="C212" s="238"/>
      <c r="D212" s="296" t="s">
        <v>173</v>
      </c>
      <c r="E212" s="340">
        <v>225</v>
      </c>
      <c r="F212" s="341">
        <v>625</v>
      </c>
      <c r="G212" s="341"/>
      <c r="H212" s="341">
        <v>625</v>
      </c>
      <c r="I212" s="327"/>
      <c r="J212" s="448">
        <f t="shared" ref="J212:J280" si="84">H212/F212*100</f>
        <v>100</v>
      </c>
    </row>
    <row r="213" spans="1:10" s="134" customFormat="1" x14ac:dyDescent="0.25">
      <c r="A213" s="262">
        <v>322</v>
      </c>
      <c r="B213" s="237"/>
      <c r="C213" s="238"/>
      <c r="D213" s="295" t="s">
        <v>166</v>
      </c>
      <c r="E213" s="340"/>
      <c r="F213" s="341"/>
      <c r="G213" s="341"/>
      <c r="H213" s="341"/>
      <c r="I213" s="327"/>
      <c r="J213" s="448"/>
    </row>
    <row r="214" spans="1:10" s="134" customFormat="1" ht="25.5" x14ac:dyDescent="0.25">
      <c r="A214" s="549" t="s">
        <v>284</v>
      </c>
      <c r="B214" s="550"/>
      <c r="C214" s="551"/>
      <c r="D214" s="321" t="s">
        <v>285</v>
      </c>
      <c r="E214" s="338">
        <v>0</v>
      </c>
      <c r="F214" s="338">
        <f>F215+F216+F217+F218</f>
        <v>29790</v>
      </c>
      <c r="G214" s="338"/>
      <c r="H214" s="338">
        <f>H215+H216+H217+H218</f>
        <v>24156.850000000002</v>
      </c>
      <c r="I214" s="326"/>
      <c r="J214" s="445">
        <f t="shared" ref="J214" si="85">H214/F214*100</f>
        <v>81.09046659953006</v>
      </c>
    </row>
    <row r="215" spans="1:10" s="134" customFormat="1" x14ac:dyDescent="0.25">
      <c r="A215" s="262">
        <v>321</v>
      </c>
      <c r="B215" s="263"/>
      <c r="C215" s="264"/>
      <c r="D215" s="295" t="s">
        <v>162</v>
      </c>
      <c r="E215" s="340"/>
      <c r="F215" s="341">
        <v>24000</v>
      </c>
      <c r="G215" s="341"/>
      <c r="H215" s="341">
        <v>21241.200000000001</v>
      </c>
      <c r="I215" s="327"/>
      <c r="J215" s="448"/>
    </row>
    <row r="216" spans="1:10" s="134" customFormat="1" x14ac:dyDescent="0.25">
      <c r="A216" s="262">
        <v>322</v>
      </c>
      <c r="B216" s="263"/>
      <c r="C216" s="264"/>
      <c r="D216" s="295" t="s">
        <v>245</v>
      </c>
      <c r="E216" s="340"/>
      <c r="F216" s="341">
        <v>500</v>
      </c>
      <c r="G216" s="341"/>
      <c r="H216" s="341">
        <v>13</v>
      </c>
      <c r="I216" s="327"/>
      <c r="J216" s="448"/>
    </row>
    <row r="217" spans="1:10" s="134" customFormat="1" x14ac:dyDescent="0.25">
      <c r="A217" s="262">
        <v>323</v>
      </c>
      <c r="B217" s="263"/>
      <c r="C217" s="264"/>
      <c r="D217" s="295" t="s">
        <v>173</v>
      </c>
      <c r="E217" s="340"/>
      <c r="F217" s="341">
        <v>5000</v>
      </c>
      <c r="G217" s="341"/>
      <c r="H217" s="341">
        <v>2676</v>
      </c>
      <c r="I217" s="327"/>
      <c r="J217" s="448"/>
    </row>
    <row r="218" spans="1:10" s="134" customFormat="1" x14ac:dyDescent="0.25">
      <c r="A218" s="262">
        <v>343</v>
      </c>
      <c r="B218" s="263"/>
      <c r="C218" s="264"/>
      <c r="D218" s="295" t="s">
        <v>269</v>
      </c>
      <c r="E218" s="341"/>
      <c r="F218" s="341">
        <v>290</v>
      </c>
      <c r="G218" s="341"/>
      <c r="H218" s="341">
        <v>226.65</v>
      </c>
      <c r="I218" s="97" t="e">
        <f t="shared" si="65"/>
        <v>#DIV/0!</v>
      </c>
      <c r="J218" s="449">
        <f t="shared" si="84"/>
        <v>78.15517241379311</v>
      </c>
    </row>
    <row r="219" spans="1:10" s="134" customFormat="1" ht="25.5" x14ac:dyDescent="0.25">
      <c r="A219" s="549" t="s">
        <v>267</v>
      </c>
      <c r="B219" s="550"/>
      <c r="C219" s="551"/>
      <c r="D219" s="321" t="s">
        <v>268</v>
      </c>
      <c r="E219" s="338">
        <v>7982.8</v>
      </c>
      <c r="F219" s="338">
        <f>F220+F221+F222+F223</f>
        <v>891</v>
      </c>
      <c r="G219" s="338"/>
      <c r="H219" s="338">
        <f>H220+H221+H222+H223</f>
        <v>0</v>
      </c>
      <c r="I219" s="326"/>
      <c r="J219" s="445">
        <f t="shared" si="84"/>
        <v>0</v>
      </c>
    </row>
    <row r="220" spans="1:10" s="134" customFormat="1" x14ac:dyDescent="0.25">
      <c r="A220" s="262">
        <v>321</v>
      </c>
      <c r="B220" s="263"/>
      <c r="C220" s="264"/>
      <c r="D220" s="295" t="s">
        <v>162</v>
      </c>
      <c r="E220" s="341">
        <v>7982.8</v>
      </c>
      <c r="F220" s="341">
        <v>891</v>
      </c>
      <c r="G220" s="341"/>
      <c r="H220" s="341">
        <v>0</v>
      </c>
      <c r="I220" s="97"/>
      <c r="J220" s="449">
        <f t="shared" si="84"/>
        <v>0</v>
      </c>
    </row>
    <row r="221" spans="1:10" s="134" customFormat="1" x14ac:dyDescent="0.25">
      <c r="A221" s="262">
        <v>322</v>
      </c>
      <c r="B221" s="263"/>
      <c r="C221" s="264"/>
      <c r="D221" s="295" t="s">
        <v>245</v>
      </c>
      <c r="E221" s="341"/>
      <c r="F221" s="341"/>
      <c r="G221" s="341"/>
      <c r="H221" s="341"/>
      <c r="I221" s="97"/>
      <c r="J221" s="449" t="e">
        <f t="shared" si="84"/>
        <v>#DIV/0!</v>
      </c>
    </row>
    <row r="222" spans="1:10" s="134" customFormat="1" x14ac:dyDescent="0.25">
      <c r="A222" s="262">
        <v>323</v>
      </c>
      <c r="B222" s="263"/>
      <c r="C222" s="264"/>
      <c r="D222" s="295" t="s">
        <v>173</v>
      </c>
      <c r="E222" s="341"/>
      <c r="F222" s="341"/>
      <c r="G222" s="341"/>
      <c r="H222" s="341"/>
      <c r="I222" s="97"/>
      <c r="J222" s="449" t="e">
        <f t="shared" si="84"/>
        <v>#DIV/0!</v>
      </c>
    </row>
    <row r="223" spans="1:10" s="134" customFormat="1" x14ac:dyDescent="0.25">
      <c r="A223" s="262">
        <v>343</v>
      </c>
      <c r="B223" s="263"/>
      <c r="C223" s="264"/>
      <c r="D223" s="295" t="s">
        <v>269</v>
      </c>
      <c r="E223" s="341"/>
      <c r="F223" s="341"/>
      <c r="G223" s="341"/>
      <c r="H223" s="341"/>
      <c r="I223" s="97"/>
      <c r="J223" s="449" t="e">
        <f t="shared" si="84"/>
        <v>#DIV/0!</v>
      </c>
    </row>
    <row r="224" spans="1:10" ht="25.5" x14ac:dyDescent="0.25">
      <c r="A224" s="525" t="s">
        <v>88</v>
      </c>
      <c r="B224" s="526"/>
      <c r="C224" s="527"/>
      <c r="D224" s="71" t="s">
        <v>89</v>
      </c>
      <c r="E224" s="344">
        <f>SUM(E225)</f>
        <v>23810.260000000002</v>
      </c>
      <c r="F224" s="344">
        <f>SUM(F225)</f>
        <v>27000</v>
      </c>
      <c r="G224" s="337">
        <f>SUM(G225)</f>
        <v>0</v>
      </c>
      <c r="H224" s="344">
        <f>SUM(H225)</f>
        <v>24439.279999999999</v>
      </c>
      <c r="I224" s="325">
        <f t="shared" si="65"/>
        <v>102.6418023154724</v>
      </c>
      <c r="J224" s="444">
        <f t="shared" si="84"/>
        <v>90.515851851851849</v>
      </c>
    </row>
    <row r="225" spans="1:10" ht="25.5" x14ac:dyDescent="0.25">
      <c r="A225" s="498" t="s">
        <v>74</v>
      </c>
      <c r="B225" s="499"/>
      <c r="C225" s="500"/>
      <c r="D225" s="297" t="s">
        <v>94</v>
      </c>
      <c r="E225" s="338">
        <f>SUM(E226+E230)</f>
        <v>23810.260000000002</v>
      </c>
      <c r="F225" s="338">
        <f>SUM(F226+F230)</f>
        <v>27000</v>
      </c>
      <c r="G225" s="338">
        <f>SUM(G226+G230)</f>
        <v>0</v>
      </c>
      <c r="H225" s="338">
        <f>SUM(H226+H230)</f>
        <v>24439.279999999999</v>
      </c>
      <c r="I225" s="326">
        <f t="shared" si="65"/>
        <v>102.6418023154724</v>
      </c>
      <c r="J225" s="445">
        <f t="shared" si="84"/>
        <v>90.515851851851849</v>
      </c>
    </row>
    <row r="226" spans="1:10" x14ac:dyDescent="0.25">
      <c r="A226" s="501">
        <v>3</v>
      </c>
      <c r="B226" s="502"/>
      <c r="C226" s="503"/>
      <c r="D226" s="387" t="s">
        <v>6</v>
      </c>
      <c r="E226" s="373">
        <f>SUM(E227)</f>
        <v>14553.43</v>
      </c>
      <c r="F226" s="373">
        <f>SUM(F227)</f>
        <v>17500</v>
      </c>
      <c r="G226" s="373">
        <f>SUM(G227)</f>
        <v>0</v>
      </c>
      <c r="H226" s="373">
        <f>SUM(H227)</f>
        <v>17405.669999999998</v>
      </c>
      <c r="I226" s="374">
        <f t="shared" si="65"/>
        <v>119.59840395013408</v>
      </c>
      <c r="J226" s="450">
        <f t="shared" si="84"/>
        <v>99.460971428571426</v>
      </c>
    </row>
    <row r="227" spans="1:10" ht="38.25" x14ac:dyDescent="0.25">
      <c r="A227" s="495">
        <v>37</v>
      </c>
      <c r="B227" s="496"/>
      <c r="C227" s="497"/>
      <c r="D227" s="393" t="s">
        <v>45</v>
      </c>
      <c r="E227" s="363">
        <f>SUM(E228)</f>
        <v>14553.43</v>
      </c>
      <c r="F227" s="363">
        <f t="shared" ref="F227:H227" si="86">SUM(F228)</f>
        <v>17500</v>
      </c>
      <c r="G227" s="363">
        <f t="shared" si="86"/>
        <v>0</v>
      </c>
      <c r="H227" s="363">
        <f t="shared" si="86"/>
        <v>17405.669999999998</v>
      </c>
      <c r="I227" s="395">
        <f t="shared" si="65"/>
        <v>119.59840395013408</v>
      </c>
      <c r="J227" s="447">
        <f t="shared" si="84"/>
        <v>99.460971428571426</v>
      </c>
    </row>
    <row r="228" spans="1:10" s="134" customFormat="1" ht="25.5" x14ac:dyDescent="0.25">
      <c r="A228" s="280">
        <v>372</v>
      </c>
      <c r="B228" s="281"/>
      <c r="C228" s="282"/>
      <c r="D228" s="227" t="s">
        <v>229</v>
      </c>
      <c r="E228" s="340">
        <f>SUM(E229)</f>
        <v>14553.43</v>
      </c>
      <c r="F228" s="341">
        <v>17500</v>
      </c>
      <c r="G228" s="341">
        <f t="shared" ref="G228:H228" si="87">SUM(G229)</f>
        <v>0</v>
      </c>
      <c r="H228" s="341">
        <f t="shared" si="87"/>
        <v>17405.669999999998</v>
      </c>
      <c r="I228" s="327">
        <f t="shared" si="65"/>
        <v>119.59840395013408</v>
      </c>
      <c r="J228" s="448">
        <f t="shared" si="84"/>
        <v>99.460971428571426</v>
      </c>
    </row>
    <row r="229" spans="1:10" s="134" customFormat="1" ht="25.5" x14ac:dyDescent="0.25">
      <c r="A229" s="283">
        <v>3722</v>
      </c>
      <c r="B229" s="284"/>
      <c r="C229" s="285"/>
      <c r="D229" s="228" t="s">
        <v>234</v>
      </c>
      <c r="E229" s="341">
        <v>14553.43</v>
      </c>
      <c r="F229" s="341"/>
      <c r="G229" s="341"/>
      <c r="H229" s="341">
        <v>17405.669999999998</v>
      </c>
      <c r="I229" s="97">
        <f t="shared" si="65"/>
        <v>119.59840395013408</v>
      </c>
      <c r="J229" s="449" t="e">
        <f t="shared" si="84"/>
        <v>#DIV/0!</v>
      </c>
    </row>
    <row r="230" spans="1:10" ht="25.5" x14ac:dyDescent="0.25">
      <c r="A230" s="501">
        <v>4</v>
      </c>
      <c r="B230" s="502"/>
      <c r="C230" s="503"/>
      <c r="D230" s="387" t="s">
        <v>8</v>
      </c>
      <c r="E230" s="373">
        <f>SUM(E231)</f>
        <v>9256.83</v>
      </c>
      <c r="F230" s="373">
        <f t="shared" ref="F230:H232" si="88">SUM(F231)</f>
        <v>9500</v>
      </c>
      <c r="G230" s="373">
        <f t="shared" si="88"/>
        <v>0</v>
      </c>
      <c r="H230" s="373">
        <f t="shared" si="88"/>
        <v>7033.61</v>
      </c>
      <c r="I230" s="374">
        <f t="shared" si="65"/>
        <v>75.982922879646694</v>
      </c>
      <c r="J230" s="450">
        <f t="shared" si="84"/>
        <v>74.037999999999997</v>
      </c>
    </row>
    <row r="231" spans="1:10" ht="25.5" x14ac:dyDescent="0.25">
      <c r="A231" s="495">
        <v>42</v>
      </c>
      <c r="B231" s="496"/>
      <c r="C231" s="497"/>
      <c r="D231" s="403" t="s">
        <v>21</v>
      </c>
      <c r="E231" s="363">
        <f>SUM(E232)</f>
        <v>9256.83</v>
      </c>
      <c r="F231" s="363">
        <f t="shared" si="88"/>
        <v>9500</v>
      </c>
      <c r="G231" s="363">
        <f t="shared" si="88"/>
        <v>0</v>
      </c>
      <c r="H231" s="363">
        <f t="shared" si="88"/>
        <v>7033.61</v>
      </c>
      <c r="I231" s="395">
        <f t="shared" si="65"/>
        <v>75.982922879646694</v>
      </c>
      <c r="J231" s="447">
        <f t="shared" si="84"/>
        <v>74.037999999999997</v>
      </c>
    </row>
    <row r="232" spans="1:10" s="134" customFormat="1" ht="25.5" x14ac:dyDescent="0.25">
      <c r="A232" s="280">
        <v>424</v>
      </c>
      <c r="B232" s="281"/>
      <c r="C232" s="282"/>
      <c r="D232" s="73" t="s">
        <v>201</v>
      </c>
      <c r="E232" s="340">
        <v>9256.83</v>
      </c>
      <c r="F232" s="341">
        <v>9500</v>
      </c>
      <c r="G232" s="341">
        <f t="shared" si="88"/>
        <v>0</v>
      </c>
      <c r="H232" s="341">
        <v>7033.61</v>
      </c>
      <c r="I232" s="327">
        <f t="shared" si="65"/>
        <v>75.982922879646694</v>
      </c>
      <c r="J232" s="448">
        <f t="shared" si="84"/>
        <v>74.037999999999997</v>
      </c>
    </row>
    <row r="233" spans="1:10" s="134" customFormat="1" x14ac:dyDescent="0.25">
      <c r="A233" s="283">
        <v>4241</v>
      </c>
      <c r="B233" s="284"/>
      <c r="C233" s="285"/>
      <c r="D233" s="26" t="s">
        <v>202</v>
      </c>
      <c r="E233" s="341">
        <v>2775.06</v>
      </c>
      <c r="F233" s="341"/>
      <c r="G233" s="341"/>
      <c r="H233" s="341">
        <v>7033.61</v>
      </c>
      <c r="I233" s="97">
        <f t="shared" si="65"/>
        <v>253.45794325167742</v>
      </c>
      <c r="J233" s="449" t="e">
        <f t="shared" si="84"/>
        <v>#DIV/0!</v>
      </c>
    </row>
    <row r="234" spans="1:10" x14ac:dyDescent="0.25">
      <c r="A234" s="508" t="s">
        <v>91</v>
      </c>
      <c r="B234" s="509"/>
      <c r="C234" s="510"/>
      <c r="D234" s="71" t="s">
        <v>95</v>
      </c>
      <c r="E234" s="344">
        <f>SUM(E235)</f>
        <v>0</v>
      </c>
      <c r="F234" s="337">
        <v>1500</v>
      </c>
      <c r="G234" s="337">
        <v>0</v>
      </c>
      <c r="H234" s="344">
        <f>SUM(H235)</f>
        <v>1500</v>
      </c>
      <c r="I234" s="325" t="e">
        <f t="shared" ref="I234:I309" si="89">SUM(H234/E234*100)</f>
        <v>#DIV/0!</v>
      </c>
      <c r="J234" s="444">
        <f t="shared" si="84"/>
        <v>100</v>
      </c>
    </row>
    <row r="235" spans="1:10" ht="25.5" x14ac:dyDescent="0.25">
      <c r="A235" s="489" t="s">
        <v>74</v>
      </c>
      <c r="B235" s="489"/>
      <c r="C235" s="489"/>
      <c r="D235" s="297" t="s">
        <v>94</v>
      </c>
      <c r="E235" s="338">
        <f>SUM(E236+E240)</f>
        <v>0</v>
      </c>
      <c r="F235" s="338">
        <v>1500</v>
      </c>
      <c r="G235" s="338">
        <v>0</v>
      </c>
      <c r="H235" s="338">
        <f>SUM(H236+H240)</f>
        <v>1500</v>
      </c>
      <c r="I235" s="326" t="e">
        <f t="shared" si="89"/>
        <v>#DIV/0!</v>
      </c>
      <c r="J235" s="445">
        <f t="shared" si="84"/>
        <v>100</v>
      </c>
    </row>
    <row r="236" spans="1:10" x14ac:dyDescent="0.25">
      <c r="A236" s="511">
        <v>3</v>
      </c>
      <c r="B236" s="511"/>
      <c r="C236" s="511"/>
      <c r="D236" s="387" t="s">
        <v>6</v>
      </c>
      <c r="E236" s="373">
        <f>SUM(E237)</f>
        <v>0</v>
      </c>
      <c r="F236" s="373">
        <v>0</v>
      </c>
      <c r="G236" s="373">
        <v>0</v>
      </c>
      <c r="H236" s="373">
        <f t="shared" ref="H236" si="90">SUM(H237)</f>
        <v>0</v>
      </c>
      <c r="I236" s="374" t="e">
        <f t="shared" si="89"/>
        <v>#DIV/0!</v>
      </c>
      <c r="J236" s="450" t="e">
        <f t="shared" si="84"/>
        <v>#DIV/0!</v>
      </c>
    </row>
    <row r="237" spans="1:10" x14ac:dyDescent="0.25">
      <c r="A237" s="307">
        <v>32</v>
      </c>
      <c r="B237" s="404"/>
      <c r="C237" s="405"/>
      <c r="D237" s="402" t="s">
        <v>15</v>
      </c>
      <c r="E237" s="363">
        <f>SUM(H238)</f>
        <v>0</v>
      </c>
      <c r="F237" s="363">
        <v>0</v>
      </c>
      <c r="G237" s="363">
        <v>0</v>
      </c>
      <c r="H237" s="363">
        <f t="shared" ref="H237" si="91">SUM(K238)</f>
        <v>0</v>
      </c>
      <c r="I237" s="395" t="e">
        <f t="shared" si="89"/>
        <v>#DIV/0!</v>
      </c>
      <c r="J237" s="447" t="e">
        <f t="shared" si="84"/>
        <v>#DIV/0!</v>
      </c>
    </row>
    <row r="238" spans="1:10" s="134" customFormat="1" x14ac:dyDescent="0.25">
      <c r="A238" s="304">
        <v>322</v>
      </c>
      <c r="B238" s="305"/>
      <c r="C238" s="306"/>
      <c r="D238" s="220" t="s">
        <v>166</v>
      </c>
      <c r="E238" s="349">
        <f>SUM(E239)</f>
        <v>0</v>
      </c>
      <c r="F238" s="356">
        <f t="shared" ref="F238:H238" si="92">SUM(F239)</f>
        <v>0</v>
      </c>
      <c r="G238" s="356">
        <f t="shared" si="92"/>
        <v>0</v>
      </c>
      <c r="H238" s="356">
        <f t="shared" si="92"/>
        <v>0</v>
      </c>
      <c r="I238" s="327" t="e">
        <f>SUM(#REF!/H238*100)</f>
        <v>#REF!</v>
      </c>
      <c r="J238" s="448" t="e">
        <f t="shared" si="84"/>
        <v>#DIV/0!</v>
      </c>
    </row>
    <row r="239" spans="1:10" s="134" customFormat="1" ht="25.5" x14ac:dyDescent="0.25">
      <c r="A239" s="301">
        <v>3221</v>
      </c>
      <c r="B239" s="302"/>
      <c r="C239" s="303"/>
      <c r="D239" s="300" t="s">
        <v>219</v>
      </c>
      <c r="E239" s="341"/>
      <c r="F239" s="341"/>
      <c r="G239" s="341"/>
      <c r="H239" s="341"/>
      <c r="I239" s="97" t="e">
        <f t="shared" si="89"/>
        <v>#DIV/0!</v>
      </c>
      <c r="J239" s="449" t="e">
        <f t="shared" si="84"/>
        <v>#DIV/0!</v>
      </c>
    </row>
    <row r="240" spans="1:10" ht="25.5" x14ac:dyDescent="0.25">
      <c r="A240" s="388">
        <v>4</v>
      </c>
      <c r="B240" s="389"/>
      <c r="C240" s="390"/>
      <c r="D240" s="382" t="s">
        <v>8</v>
      </c>
      <c r="E240" s="373">
        <f>SUM(E241)</f>
        <v>0</v>
      </c>
      <c r="F240" s="373">
        <f t="shared" ref="F240:H242" si="93">SUM(F241)</f>
        <v>1500</v>
      </c>
      <c r="G240" s="373">
        <f t="shared" si="93"/>
        <v>0</v>
      </c>
      <c r="H240" s="373">
        <f t="shared" si="93"/>
        <v>1500</v>
      </c>
      <c r="I240" s="374" t="e">
        <f t="shared" si="89"/>
        <v>#DIV/0!</v>
      </c>
      <c r="J240" s="450">
        <f t="shared" si="84"/>
        <v>100</v>
      </c>
    </row>
    <row r="241" spans="1:10" s="134" customFormat="1" ht="25.5" x14ac:dyDescent="0.25">
      <c r="A241" s="316">
        <v>42</v>
      </c>
      <c r="B241" s="317"/>
      <c r="C241" s="318"/>
      <c r="D241" s="220" t="s">
        <v>21</v>
      </c>
      <c r="E241" s="339">
        <f>SUM(E242)</f>
        <v>0</v>
      </c>
      <c r="F241" s="341">
        <f t="shared" si="93"/>
        <v>1500</v>
      </c>
      <c r="G241" s="341">
        <f t="shared" si="93"/>
        <v>0</v>
      </c>
      <c r="H241" s="341">
        <f t="shared" si="93"/>
        <v>1500</v>
      </c>
      <c r="I241" s="323" t="e">
        <f t="shared" si="89"/>
        <v>#DIV/0!</v>
      </c>
      <c r="J241" s="451">
        <f t="shared" si="84"/>
        <v>100</v>
      </c>
    </row>
    <row r="242" spans="1:10" x14ac:dyDescent="0.25">
      <c r="A242" s="512">
        <v>422</v>
      </c>
      <c r="B242" s="512"/>
      <c r="C242" s="512"/>
      <c r="D242" s="73" t="s">
        <v>230</v>
      </c>
      <c r="E242" s="340">
        <f>SUM(E243)</f>
        <v>0</v>
      </c>
      <c r="F242" s="341">
        <f t="shared" si="93"/>
        <v>1500</v>
      </c>
      <c r="G242" s="341">
        <f t="shared" si="93"/>
        <v>0</v>
      </c>
      <c r="H242" s="341">
        <f t="shared" si="93"/>
        <v>1500</v>
      </c>
      <c r="I242" s="327" t="e">
        <f t="shared" si="89"/>
        <v>#DIV/0!</v>
      </c>
      <c r="J242" s="448">
        <f t="shared" si="84"/>
        <v>100</v>
      </c>
    </row>
    <row r="243" spans="1:10" s="134" customFormat="1" ht="25.5" x14ac:dyDescent="0.25">
      <c r="A243" s="280">
        <v>424</v>
      </c>
      <c r="B243" s="288"/>
      <c r="C243" s="289"/>
      <c r="D243" s="73" t="s">
        <v>201</v>
      </c>
      <c r="E243" s="341"/>
      <c r="F243" s="341">
        <v>1500</v>
      </c>
      <c r="G243" s="350"/>
      <c r="H243" s="341">
        <v>1500</v>
      </c>
      <c r="I243" s="97" t="e">
        <f t="shared" si="89"/>
        <v>#DIV/0!</v>
      </c>
      <c r="J243" s="449">
        <f t="shared" si="84"/>
        <v>100</v>
      </c>
    </row>
    <row r="244" spans="1:10" ht="25.5" x14ac:dyDescent="0.25">
      <c r="A244" s="488" t="s">
        <v>92</v>
      </c>
      <c r="B244" s="488"/>
      <c r="C244" s="488"/>
      <c r="D244" s="71" t="s">
        <v>97</v>
      </c>
      <c r="E244" s="344">
        <f>SUM(E245+E256+E270)</f>
        <v>4200.47</v>
      </c>
      <c r="F244" s="344">
        <f>SUM(F245+F256+F254+F270)</f>
        <v>17400</v>
      </c>
      <c r="G244" s="344">
        <f>SUM(G245+G256+G270)</f>
        <v>0</v>
      </c>
      <c r="H244" s="344">
        <v>18335.419999999998</v>
      </c>
      <c r="I244" s="325">
        <f t="shared" si="89"/>
        <v>436.50877163745952</v>
      </c>
      <c r="J244" s="444">
        <f t="shared" si="84"/>
        <v>105.37597701149424</v>
      </c>
    </row>
    <row r="245" spans="1:10" ht="25.5" x14ac:dyDescent="0.25">
      <c r="A245" s="489" t="s">
        <v>98</v>
      </c>
      <c r="B245" s="489"/>
      <c r="C245" s="489"/>
      <c r="D245" s="297" t="s">
        <v>99</v>
      </c>
      <c r="E245" s="338">
        <f t="shared" ref="E245:H246" si="94">SUM(E246)</f>
        <v>4200.47</v>
      </c>
      <c r="F245" s="338">
        <f t="shared" si="94"/>
        <v>13000</v>
      </c>
      <c r="G245" s="338">
        <f t="shared" si="94"/>
        <v>0</v>
      </c>
      <c r="H245" s="338">
        <f t="shared" si="94"/>
        <v>13935.42</v>
      </c>
      <c r="I245" s="326">
        <f t="shared" si="89"/>
        <v>331.7585889198113</v>
      </c>
      <c r="J245" s="445">
        <f t="shared" si="84"/>
        <v>107.19553846153846</v>
      </c>
    </row>
    <row r="246" spans="1:10" x14ac:dyDescent="0.25">
      <c r="A246" s="490">
        <v>3</v>
      </c>
      <c r="B246" s="490"/>
      <c r="C246" s="490"/>
      <c r="D246" s="387" t="s">
        <v>6</v>
      </c>
      <c r="E246" s="373">
        <f t="shared" si="94"/>
        <v>4200.47</v>
      </c>
      <c r="F246" s="373">
        <f t="shared" si="94"/>
        <v>13000</v>
      </c>
      <c r="G246" s="373">
        <f t="shared" si="94"/>
        <v>0</v>
      </c>
      <c r="H246" s="373">
        <f>SUM(H247)</f>
        <v>13935.42</v>
      </c>
      <c r="I246" s="374">
        <f t="shared" si="89"/>
        <v>331.7585889198113</v>
      </c>
      <c r="J246" s="450">
        <f t="shared" si="84"/>
        <v>107.19553846153846</v>
      </c>
    </row>
    <row r="247" spans="1:10" x14ac:dyDescent="0.25">
      <c r="A247" s="491">
        <v>32</v>
      </c>
      <c r="B247" s="491"/>
      <c r="C247" s="491"/>
      <c r="D247" s="393" t="s">
        <v>15</v>
      </c>
      <c r="E247" s="363">
        <v>4200.47</v>
      </c>
      <c r="F247" s="363">
        <v>13000</v>
      </c>
      <c r="G247" s="363">
        <f t="shared" ref="G247" si="95">SUM(G250+G252)</f>
        <v>0</v>
      </c>
      <c r="H247" s="363">
        <v>13935.42</v>
      </c>
      <c r="I247" s="395">
        <f t="shared" si="89"/>
        <v>331.7585889198113</v>
      </c>
      <c r="J247" s="447">
        <f t="shared" si="84"/>
        <v>107.19553846153846</v>
      </c>
    </row>
    <row r="248" spans="1:10" s="134" customFormat="1" x14ac:dyDescent="0.25">
      <c r="A248" s="516">
        <v>321</v>
      </c>
      <c r="B248" s="517"/>
      <c r="C248" s="518"/>
      <c r="D248" s="300" t="s">
        <v>162</v>
      </c>
      <c r="E248" s="341"/>
      <c r="F248" s="341"/>
      <c r="G248" s="341"/>
      <c r="H248" s="341"/>
      <c r="I248" s="97"/>
      <c r="J248" s="449" t="e">
        <f t="shared" si="84"/>
        <v>#DIV/0!</v>
      </c>
    </row>
    <row r="249" spans="1:10" s="134" customFormat="1" x14ac:dyDescent="0.25">
      <c r="A249" s="422">
        <v>322</v>
      </c>
      <c r="B249" s="423"/>
      <c r="C249" s="424"/>
      <c r="D249" s="300" t="s">
        <v>166</v>
      </c>
      <c r="E249" s="341"/>
      <c r="F249" s="341">
        <v>1000</v>
      </c>
      <c r="G249" s="341"/>
      <c r="H249" s="341">
        <v>911.55</v>
      </c>
      <c r="I249" s="97"/>
      <c r="J249" s="449">
        <f t="shared" si="84"/>
        <v>91.155000000000001</v>
      </c>
    </row>
    <row r="250" spans="1:10" s="134" customFormat="1" x14ac:dyDescent="0.25">
      <c r="A250" s="287">
        <v>323</v>
      </c>
      <c r="B250" s="288"/>
      <c r="C250" s="289"/>
      <c r="D250" s="300" t="s">
        <v>173</v>
      </c>
      <c r="E250" s="341">
        <v>3146.57</v>
      </c>
      <c r="F250" s="341">
        <v>8000</v>
      </c>
      <c r="G250" s="341">
        <f t="shared" ref="G250" si="96">SUM(G251)</f>
        <v>0</v>
      </c>
      <c r="H250" s="341">
        <v>7943.68</v>
      </c>
      <c r="I250" s="327">
        <f t="shared" si="89"/>
        <v>252.45521313684424</v>
      </c>
      <c r="J250" s="448">
        <f t="shared" si="84"/>
        <v>99.296000000000006</v>
      </c>
    </row>
    <row r="251" spans="1:10" s="134" customFormat="1" x14ac:dyDescent="0.25">
      <c r="A251" s="308">
        <v>3231</v>
      </c>
      <c r="B251" s="309"/>
      <c r="C251" s="310"/>
      <c r="D251" s="319" t="s">
        <v>222</v>
      </c>
      <c r="E251" s="341"/>
      <c r="F251" s="341"/>
      <c r="G251" s="350"/>
      <c r="H251" s="341"/>
      <c r="I251" s="97" t="e">
        <f t="shared" si="89"/>
        <v>#DIV/0!</v>
      </c>
      <c r="J251" s="449" t="e">
        <f t="shared" si="84"/>
        <v>#DIV/0!</v>
      </c>
    </row>
    <row r="252" spans="1:10" s="134" customFormat="1" ht="25.5" x14ac:dyDescent="0.25">
      <c r="A252" s="308">
        <v>329</v>
      </c>
      <c r="B252" s="309"/>
      <c r="C252" s="309"/>
      <c r="D252" s="49" t="s">
        <v>183</v>
      </c>
      <c r="E252" s="357"/>
      <c r="F252" s="357">
        <v>300</v>
      </c>
      <c r="G252" s="357">
        <f>SUM(G253)</f>
        <v>0</v>
      </c>
      <c r="H252" s="357">
        <v>396</v>
      </c>
      <c r="I252" s="327" t="e">
        <f t="shared" si="89"/>
        <v>#DIV/0!</v>
      </c>
      <c r="J252" s="448">
        <f t="shared" si="84"/>
        <v>132</v>
      </c>
    </row>
    <row r="253" spans="1:10" s="134" customFormat="1" x14ac:dyDescent="0.25">
      <c r="A253" s="308">
        <v>381</v>
      </c>
      <c r="B253" s="309"/>
      <c r="C253" s="310"/>
      <c r="D253" s="330" t="s">
        <v>151</v>
      </c>
      <c r="E253" s="341">
        <v>1053.9000000000001</v>
      </c>
      <c r="F253" s="341">
        <v>3700</v>
      </c>
      <c r="G253" s="350"/>
      <c r="H253" s="341">
        <v>4684.1899999999996</v>
      </c>
      <c r="I253" s="97">
        <f t="shared" si="89"/>
        <v>444.46247272037186</v>
      </c>
      <c r="J253" s="449">
        <f t="shared" si="84"/>
        <v>126.59972972972973</v>
      </c>
    </row>
    <row r="254" spans="1:10" s="134" customFormat="1" ht="38.25" x14ac:dyDescent="0.25">
      <c r="A254" s="513" t="s">
        <v>249</v>
      </c>
      <c r="B254" s="514"/>
      <c r="C254" s="515"/>
      <c r="D254" s="425" t="s">
        <v>250</v>
      </c>
      <c r="E254" s="338"/>
      <c r="F254" s="338">
        <f>F255</f>
        <v>0</v>
      </c>
      <c r="G254" s="352"/>
      <c r="H254" s="338">
        <f>H255</f>
        <v>0</v>
      </c>
      <c r="I254" s="326"/>
      <c r="J254" s="445" t="e">
        <f t="shared" si="84"/>
        <v>#DIV/0!</v>
      </c>
    </row>
    <row r="255" spans="1:10" s="134" customFormat="1" x14ac:dyDescent="0.25">
      <c r="A255" s="516">
        <v>321</v>
      </c>
      <c r="B255" s="517"/>
      <c r="C255" s="518"/>
      <c r="D255" s="330" t="s">
        <v>162</v>
      </c>
      <c r="E255" s="341">
        <v>679.67</v>
      </c>
      <c r="F255" s="341"/>
      <c r="G255" s="350"/>
      <c r="H255" s="341"/>
      <c r="I255" s="97"/>
      <c r="J255" s="449" t="e">
        <f t="shared" si="84"/>
        <v>#DIV/0!</v>
      </c>
    </row>
    <row r="256" spans="1:10" x14ac:dyDescent="0.25">
      <c r="A256" s="493" t="s">
        <v>100</v>
      </c>
      <c r="B256" s="493"/>
      <c r="C256" s="493"/>
      <c r="D256" s="297" t="s">
        <v>101</v>
      </c>
      <c r="E256" s="338">
        <f>SUM(E257+E266)</f>
        <v>0</v>
      </c>
      <c r="F256" s="338">
        <f t="shared" ref="F256:H256" si="97">SUM(F257+F266)</f>
        <v>4400</v>
      </c>
      <c r="G256" s="338">
        <f t="shared" si="97"/>
        <v>0</v>
      </c>
      <c r="H256" s="338">
        <f t="shared" si="97"/>
        <v>4400</v>
      </c>
      <c r="I256" s="326" t="e">
        <f t="shared" si="89"/>
        <v>#DIV/0!</v>
      </c>
      <c r="J256" s="445">
        <f t="shared" si="84"/>
        <v>100</v>
      </c>
    </row>
    <row r="257" spans="1:10" x14ac:dyDescent="0.25">
      <c r="A257" s="388">
        <v>3</v>
      </c>
      <c r="B257" s="389"/>
      <c r="C257" s="390"/>
      <c r="D257" s="382" t="s">
        <v>6</v>
      </c>
      <c r="E257" s="373">
        <f>SUM(E258)</f>
        <v>0</v>
      </c>
      <c r="F257" s="373">
        <f t="shared" ref="F257:H257" si="98">SUM(F258)</f>
        <v>4400</v>
      </c>
      <c r="G257" s="373">
        <f t="shared" si="98"/>
        <v>0</v>
      </c>
      <c r="H257" s="373">
        <f t="shared" si="98"/>
        <v>4400</v>
      </c>
      <c r="I257" s="374" t="e">
        <f t="shared" si="89"/>
        <v>#DIV/0!</v>
      </c>
      <c r="J257" s="450">
        <f t="shared" si="84"/>
        <v>100</v>
      </c>
    </row>
    <row r="258" spans="1:10" s="134" customFormat="1" x14ac:dyDescent="0.25">
      <c r="A258" s="298">
        <v>32</v>
      </c>
      <c r="B258" s="400"/>
      <c r="C258" s="401"/>
      <c r="D258" s="402" t="s">
        <v>15</v>
      </c>
      <c r="E258" s="363">
        <f>SUM(E259+E261+E264)</f>
        <v>0</v>
      </c>
      <c r="F258" s="363">
        <f t="shared" ref="F258:H258" si="99">SUM(F259+F261+F264)</f>
        <v>4400</v>
      </c>
      <c r="G258" s="363">
        <f t="shared" si="99"/>
        <v>0</v>
      </c>
      <c r="H258" s="363">
        <f t="shared" si="99"/>
        <v>4400</v>
      </c>
      <c r="I258" s="395" t="e">
        <f t="shared" si="89"/>
        <v>#DIV/0!</v>
      </c>
      <c r="J258" s="447">
        <f t="shared" si="84"/>
        <v>100</v>
      </c>
    </row>
    <row r="259" spans="1:10" x14ac:dyDescent="0.25">
      <c r="A259" s="280">
        <v>321</v>
      </c>
      <c r="B259" s="281"/>
      <c r="C259" s="282"/>
      <c r="D259" s="312" t="s">
        <v>162</v>
      </c>
      <c r="E259" s="340">
        <f>SUM(E260)</f>
        <v>0</v>
      </c>
      <c r="F259" s="341"/>
      <c r="G259" s="341">
        <f t="shared" ref="G259:H259" si="100">SUM(G260)</f>
        <v>0</v>
      </c>
      <c r="H259" s="341">
        <f t="shared" si="100"/>
        <v>0</v>
      </c>
      <c r="I259" s="327" t="e">
        <f t="shared" si="89"/>
        <v>#DIV/0!</v>
      </c>
      <c r="J259" s="448" t="e">
        <f t="shared" si="84"/>
        <v>#DIV/0!</v>
      </c>
    </row>
    <row r="260" spans="1:10" s="134" customFormat="1" x14ac:dyDescent="0.25">
      <c r="A260" s="308">
        <v>3211</v>
      </c>
      <c r="B260" s="309"/>
      <c r="C260" s="310"/>
      <c r="D260" s="300" t="s">
        <v>163</v>
      </c>
      <c r="E260" s="341"/>
      <c r="F260" s="341"/>
      <c r="G260" s="350"/>
      <c r="H260" s="341"/>
      <c r="I260" s="97" t="e">
        <f t="shared" si="89"/>
        <v>#DIV/0!</v>
      </c>
      <c r="J260" s="449" t="e">
        <f t="shared" si="84"/>
        <v>#DIV/0!</v>
      </c>
    </row>
    <row r="261" spans="1:10" s="134" customFormat="1" x14ac:dyDescent="0.25">
      <c r="A261" s="313">
        <v>322</v>
      </c>
      <c r="B261" s="314"/>
      <c r="C261" s="315"/>
      <c r="D261" s="312" t="s">
        <v>166</v>
      </c>
      <c r="E261" s="340">
        <f>SUM(E262+E263)</f>
        <v>0</v>
      </c>
      <c r="F261" s="341"/>
      <c r="G261" s="341">
        <f t="shared" ref="G261:H261" si="101">SUM(G262+G263)</f>
        <v>0</v>
      </c>
      <c r="H261" s="341">
        <f t="shared" si="101"/>
        <v>0</v>
      </c>
      <c r="I261" s="327" t="e">
        <f t="shared" si="89"/>
        <v>#DIV/0!</v>
      </c>
      <c r="J261" s="448" t="e">
        <f t="shared" si="84"/>
        <v>#DIV/0!</v>
      </c>
    </row>
    <row r="262" spans="1:10" s="134" customFormat="1" ht="25.5" x14ac:dyDescent="0.25">
      <c r="A262" s="308">
        <v>3221</v>
      </c>
      <c r="B262" s="309"/>
      <c r="C262" s="310"/>
      <c r="D262" s="300" t="s">
        <v>219</v>
      </c>
      <c r="E262" s="341"/>
      <c r="F262" s="341"/>
      <c r="G262" s="350"/>
      <c r="H262" s="341"/>
      <c r="I262" s="97" t="e">
        <f t="shared" si="89"/>
        <v>#DIV/0!</v>
      </c>
      <c r="J262" s="449" t="e">
        <f t="shared" si="84"/>
        <v>#DIV/0!</v>
      </c>
    </row>
    <row r="263" spans="1:10" s="134" customFormat="1" x14ac:dyDescent="0.25">
      <c r="A263" s="308">
        <v>3225</v>
      </c>
      <c r="B263" s="309"/>
      <c r="C263" s="310"/>
      <c r="D263" s="300" t="s">
        <v>220</v>
      </c>
      <c r="E263" s="341"/>
      <c r="F263" s="341"/>
      <c r="G263" s="350"/>
      <c r="H263" s="341"/>
      <c r="I263" s="97" t="e">
        <f t="shared" si="89"/>
        <v>#DIV/0!</v>
      </c>
      <c r="J263" s="449" t="e">
        <f t="shared" si="84"/>
        <v>#DIV/0!</v>
      </c>
    </row>
    <row r="264" spans="1:10" s="134" customFormat="1" x14ac:dyDescent="0.25">
      <c r="A264" s="313">
        <v>323</v>
      </c>
      <c r="B264" s="314"/>
      <c r="C264" s="315"/>
      <c r="D264" s="312" t="s">
        <v>173</v>
      </c>
      <c r="E264" s="340">
        <f>SUM(E265)</f>
        <v>0</v>
      </c>
      <c r="F264" s="341">
        <v>4400</v>
      </c>
      <c r="G264" s="341">
        <f t="shared" ref="G264:H264" si="102">SUM(G265)</f>
        <v>0</v>
      </c>
      <c r="H264" s="341">
        <v>4400</v>
      </c>
      <c r="I264" s="327" t="e">
        <f t="shared" si="89"/>
        <v>#DIV/0!</v>
      </c>
      <c r="J264" s="448">
        <f t="shared" si="84"/>
        <v>100</v>
      </c>
    </row>
    <row r="265" spans="1:10" s="134" customFormat="1" x14ac:dyDescent="0.25">
      <c r="A265" s="308">
        <v>3239</v>
      </c>
      <c r="B265" s="309"/>
      <c r="C265" s="310"/>
      <c r="D265" s="300" t="s">
        <v>182</v>
      </c>
      <c r="E265" s="341"/>
      <c r="F265" s="341"/>
      <c r="G265" s="350"/>
      <c r="H265" s="341"/>
      <c r="I265" s="97" t="e">
        <f t="shared" si="89"/>
        <v>#DIV/0!</v>
      </c>
      <c r="J265" s="449" t="e">
        <f t="shared" si="84"/>
        <v>#DIV/0!</v>
      </c>
    </row>
    <row r="266" spans="1:10" ht="25.5" x14ac:dyDescent="0.25">
      <c r="A266" s="494">
        <v>4</v>
      </c>
      <c r="B266" s="494"/>
      <c r="C266" s="494"/>
      <c r="D266" s="387" t="s">
        <v>8</v>
      </c>
      <c r="E266" s="373">
        <f>SUM(E267)</f>
        <v>0</v>
      </c>
      <c r="F266" s="373">
        <f t="shared" ref="F266:H268" si="103">SUM(F267)</f>
        <v>0</v>
      </c>
      <c r="G266" s="373">
        <f t="shared" si="103"/>
        <v>0</v>
      </c>
      <c r="H266" s="373">
        <f t="shared" si="103"/>
        <v>0</v>
      </c>
      <c r="I266" s="374" t="e">
        <f t="shared" si="89"/>
        <v>#DIV/0!</v>
      </c>
      <c r="J266" s="450" t="e">
        <f t="shared" si="84"/>
        <v>#DIV/0!</v>
      </c>
    </row>
    <row r="267" spans="1:10" ht="25.5" x14ac:dyDescent="0.25">
      <c r="A267" s="491">
        <v>42</v>
      </c>
      <c r="B267" s="491"/>
      <c r="C267" s="491"/>
      <c r="D267" s="403" t="s">
        <v>21</v>
      </c>
      <c r="E267" s="363">
        <f>SUM(E268)</f>
        <v>0</v>
      </c>
      <c r="F267" s="363">
        <f t="shared" si="103"/>
        <v>0</v>
      </c>
      <c r="G267" s="363">
        <f t="shared" si="103"/>
        <v>0</v>
      </c>
      <c r="H267" s="363">
        <f t="shared" si="103"/>
        <v>0</v>
      </c>
      <c r="I267" s="395" t="e">
        <f t="shared" si="89"/>
        <v>#DIV/0!</v>
      </c>
      <c r="J267" s="447" t="e">
        <f t="shared" si="84"/>
        <v>#DIV/0!</v>
      </c>
    </row>
    <row r="268" spans="1:10" s="134" customFormat="1" x14ac:dyDescent="0.25">
      <c r="A268" s="280">
        <v>422</v>
      </c>
      <c r="B268" s="281"/>
      <c r="C268" s="282"/>
      <c r="D268" s="296" t="s">
        <v>230</v>
      </c>
      <c r="E268" s="340">
        <f>SUM(E269)</f>
        <v>0</v>
      </c>
      <c r="F268" s="341">
        <v>0</v>
      </c>
      <c r="G268" s="341">
        <f t="shared" si="103"/>
        <v>0</v>
      </c>
      <c r="H268" s="341">
        <f t="shared" si="103"/>
        <v>0</v>
      </c>
      <c r="I268" s="327" t="e">
        <f t="shared" si="89"/>
        <v>#DIV/0!</v>
      </c>
      <c r="J268" s="448" t="e">
        <f t="shared" si="84"/>
        <v>#DIV/0!</v>
      </c>
    </row>
    <row r="269" spans="1:10" s="134" customFormat="1" x14ac:dyDescent="0.25">
      <c r="A269" s="287">
        <v>4221</v>
      </c>
      <c r="B269" s="288"/>
      <c r="C269" s="289"/>
      <c r="D269" s="295" t="s">
        <v>221</v>
      </c>
      <c r="E269" s="341"/>
      <c r="F269" s="341"/>
      <c r="G269" s="350"/>
      <c r="H269" s="341"/>
      <c r="I269" s="97" t="e">
        <f t="shared" si="89"/>
        <v>#DIV/0!</v>
      </c>
      <c r="J269" s="449" t="e">
        <f t="shared" si="84"/>
        <v>#DIV/0!</v>
      </c>
    </row>
    <row r="270" spans="1:10" s="134" customFormat="1" ht="25.5" x14ac:dyDescent="0.25">
      <c r="A270" s="493" t="s">
        <v>238</v>
      </c>
      <c r="B270" s="493"/>
      <c r="C270" s="493"/>
      <c r="D270" s="297" t="s">
        <v>239</v>
      </c>
      <c r="E270" s="338">
        <f>SUM(E271+E280)</f>
        <v>0</v>
      </c>
      <c r="F270" s="338">
        <f t="shared" ref="F270:H270" si="104">SUM(F271+F280)</f>
        <v>0</v>
      </c>
      <c r="G270" s="338">
        <f t="shared" si="104"/>
        <v>0</v>
      </c>
      <c r="H270" s="338">
        <f t="shared" si="104"/>
        <v>0</v>
      </c>
      <c r="I270" s="326" t="e">
        <f t="shared" si="89"/>
        <v>#DIV/0!</v>
      </c>
      <c r="J270" s="445" t="e">
        <f t="shared" si="84"/>
        <v>#DIV/0!</v>
      </c>
    </row>
    <row r="271" spans="1:10" s="134" customFormat="1" x14ac:dyDescent="0.25">
      <c r="A271" s="299">
        <v>3</v>
      </c>
      <c r="B271" s="389"/>
      <c r="C271" s="390"/>
      <c r="D271" s="382" t="s">
        <v>6</v>
      </c>
      <c r="E271" s="373">
        <f>SUM(E272)</f>
        <v>0</v>
      </c>
      <c r="F271" s="373">
        <f t="shared" ref="F271:H271" si="105">SUM(F272)</f>
        <v>0</v>
      </c>
      <c r="G271" s="373">
        <f t="shared" si="105"/>
        <v>0</v>
      </c>
      <c r="H271" s="373">
        <f t="shared" si="105"/>
        <v>0</v>
      </c>
      <c r="I271" s="374" t="e">
        <f t="shared" si="89"/>
        <v>#DIV/0!</v>
      </c>
      <c r="J271" s="450" t="e">
        <f t="shared" si="84"/>
        <v>#DIV/0!</v>
      </c>
    </row>
    <row r="272" spans="1:10" s="134" customFormat="1" x14ac:dyDescent="0.25">
      <c r="A272" s="298">
        <v>32</v>
      </c>
      <c r="B272" s="400"/>
      <c r="C272" s="401"/>
      <c r="D272" s="402" t="s">
        <v>15</v>
      </c>
      <c r="E272" s="363">
        <f>SUM(E273+E275+E277)</f>
        <v>0</v>
      </c>
      <c r="F272" s="363">
        <f t="shared" ref="F272:H272" si="106">SUM(F273+F275+F277)</f>
        <v>0</v>
      </c>
      <c r="G272" s="363">
        <f t="shared" si="106"/>
        <v>0</v>
      </c>
      <c r="H272" s="363">
        <f t="shared" si="106"/>
        <v>0</v>
      </c>
      <c r="I272" s="395" t="e">
        <f t="shared" si="89"/>
        <v>#DIV/0!</v>
      </c>
      <c r="J272" s="447" t="e">
        <f t="shared" si="84"/>
        <v>#DIV/0!</v>
      </c>
    </row>
    <row r="273" spans="1:12" s="134" customFormat="1" x14ac:dyDescent="0.25">
      <c r="A273" s="280">
        <v>321</v>
      </c>
      <c r="B273" s="281"/>
      <c r="C273" s="282"/>
      <c r="D273" s="312" t="s">
        <v>162</v>
      </c>
      <c r="E273" s="340">
        <f>SUM(E274)</f>
        <v>0</v>
      </c>
      <c r="F273" s="341">
        <f t="shared" ref="F273:H273" si="107">SUM(F274)</f>
        <v>0</v>
      </c>
      <c r="G273" s="341">
        <f t="shared" si="107"/>
        <v>0</v>
      </c>
      <c r="H273" s="341">
        <f t="shared" si="107"/>
        <v>0</v>
      </c>
      <c r="I273" s="327" t="e">
        <f t="shared" si="89"/>
        <v>#DIV/0!</v>
      </c>
      <c r="J273" s="448" t="e">
        <f t="shared" si="84"/>
        <v>#DIV/0!</v>
      </c>
    </row>
    <row r="274" spans="1:12" x14ac:dyDescent="0.25">
      <c r="A274" s="308">
        <v>3211</v>
      </c>
      <c r="B274" s="309"/>
      <c r="C274" s="310"/>
      <c r="D274" s="300" t="s">
        <v>163</v>
      </c>
      <c r="E274" s="341"/>
      <c r="F274" s="341"/>
      <c r="G274" s="350"/>
      <c r="H274" s="341"/>
      <c r="I274" s="97" t="e">
        <f t="shared" si="89"/>
        <v>#DIV/0!</v>
      </c>
      <c r="J274" s="449" t="e">
        <f t="shared" si="84"/>
        <v>#DIV/0!</v>
      </c>
    </row>
    <row r="275" spans="1:12" x14ac:dyDescent="0.25">
      <c r="A275" s="313">
        <v>322</v>
      </c>
      <c r="B275" s="314"/>
      <c r="C275" s="315"/>
      <c r="D275" s="312" t="s">
        <v>166</v>
      </c>
      <c r="E275" s="340">
        <f>SUM(E276+E277)</f>
        <v>0</v>
      </c>
      <c r="F275" s="341">
        <f t="shared" ref="F275:H275" si="108">SUM(F276+F277)</f>
        <v>0</v>
      </c>
      <c r="G275" s="341">
        <f t="shared" si="108"/>
        <v>0</v>
      </c>
      <c r="H275" s="341">
        <f t="shared" si="108"/>
        <v>0</v>
      </c>
      <c r="I275" s="327" t="e">
        <f t="shared" si="89"/>
        <v>#DIV/0!</v>
      </c>
      <c r="J275" s="448" t="e">
        <f t="shared" si="84"/>
        <v>#DIV/0!</v>
      </c>
    </row>
    <row r="276" spans="1:12" ht="25.5" x14ac:dyDescent="0.25">
      <c r="A276" s="308">
        <v>3221</v>
      </c>
      <c r="B276" s="309"/>
      <c r="C276" s="310"/>
      <c r="D276" s="300" t="s">
        <v>219</v>
      </c>
      <c r="E276" s="341"/>
      <c r="F276" s="341"/>
      <c r="G276" s="350"/>
      <c r="H276" s="341"/>
      <c r="I276" s="97" t="e">
        <f t="shared" si="89"/>
        <v>#DIV/0!</v>
      </c>
      <c r="J276" s="449" t="e">
        <f t="shared" si="84"/>
        <v>#DIV/0!</v>
      </c>
    </row>
    <row r="277" spans="1:12" x14ac:dyDescent="0.25">
      <c r="A277" s="308">
        <v>3225</v>
      </c>
      <c r="B277" s="309"/>
      <c r="C277" s="310"/>
      <c r="D277" s="300" t="s">
        <v>220</v>
      </c>
      <c r="E277" s="341"/>
      <c r="F277" s="341"/>
      <c r="G277" s="350"/>
      <c r="H277" s="341"/>
      <c r="I277" s="97" t="e">
        <f t="shared" si="89"/>
        <v>#DIV/0!</v>
      </c>
      <c r="J277" s="449" t="e">
        <f t="shared" si="84"/>
        <v>#DIV/0!</v>
      </c>
    </row>
    <row r="278" spans="1:12" x14ac:dyDescent="0.25">
      <c r="A278" s="313">
        <v>323</v>
      </c>
      <c r="B278" s="314"/>
      <c r="C278" s="315"/>
      <c r="D278" s="312" t="s">
        <v>173</v>
      </c>
      <c r="E278" s="351">
        <f>SUM(E279)</f>
        <v>0</v>
      </c>
      <c r="F278" s="358">
        <f t="shared" ref="F278:H278" si="109">SUM(F279)</f>
        <v>0</v>
      </c>
      <c r="G278" s="358">
        <f t="shared" si="109"/>
        <v>0</v>
      </c>
      <c r="H278" s="358">
        <f t="shared" si="109"/>
        <v>0</v>
      </c>
      <c r="I278" s="327" t="e">
        <f>SUM(H278/F278*100)</f>
        <v>#DIV/0!</v>
      </c>
      <c r="J278" s="448" t="e">
        <f t="shared" si="84"/>
        <v>#DIV/0!</v>
      </c>
    </row>
    <row r="279" spans="1:12" x14ac:dyDescent="0.25">
      <c r="A279" s="308">
        <v>3239</v>
      </c>
      <c r="B279" s="309"/>
      <c r="C279" s="310"/>
      <c r="D279" s="300" t="s">
        <v>182</v>
      </c>
      <c r="E279" s="341"/>
      <c r="F279" s="341"/>
      <c r="G279" s="350"/>
      <c r="H279" s="341"/>
      <c r="I279" s="97" t="e">
        <f t="shared" si="89"/>
        <v>#DIV/0!</v>
      </c>
      <c r="J279" s="449" t="e">
        <f t="shared" si="84"/>
        <v>#DIV/0!</v>
      </c>
    </row>
    <row r="280" spans="1:12" ht="25.5" x14ac:dyDescent="0.25">
      <c r="A280" s="494">
        <v>4</v>
      </c>
      <c r="B280" s="494"/>
      <c r="C280" s="494"/>
      <c r="D280" s="387" t="s">
        <v>8</v>
      </c>
      <c r="E280" s="373">
        <f>SUM(E281)</f>
        <v>0</v>
      </c>
      <c r="F280" s="373">
        <f t="shared" ref="F280:H282" si="110">SUM(F281)</f>
        <v>0</v>
      </c>
      <c r="G280" s="373">
        <f t="shared" si="110"/>
        <v>0</v>
      </c>
      <c r="H280" s="373">
        <f t="shared" si="110"/>
        <v>0</v>
      </c>
      <c r="I280" s="374" t="e">
        <f t="shared" si="89"/>
        <v>#DIV/0!</v>
      </c>
      <c r="J280" s="450" t="e">
        <f t="shared" si="84"/>
        <v>#DIV/0!</v>
      </c>
    </row>
    <row r="281" spans="1:12" ht="25.5" x14ac:dyDescent="0.25">
      <c r="A281" s="491">
        <v>42</v>
      </c>
      <c r="B281" s="491"/>
      <c r="C281" s="491"/>
      <c r="D281" s="403" t="s">
        <v>21</v>
      </c>
      <c r="E281" s="363">
        <f>SUM(E282)</f>
        <v>0</v>
      </c>
      <c r="F281" s="363">
        <f t="shared" si="110"/>
        <v>0</v>
      </c>
      <c r="G281" s="363">
        <f t="shared" si="110"/>
        <v>0</v>
      </c>
      <c r="H281" s="363">
        <f t="shared" si="110"/>
        <v>0</v>
      </c>
      <c r="I281" s="395" t="e">
        <f t="shared" si="89"/>
        <v>#DIV/0!</v>
      </c>
      <c r="J281" s="447" t="e">
        <f t="shared" ref="J281:J347" si="111">H281/F281*100</f>
        <v>#DIV/0!</v>
      </c>
    </row>
    <row r="282" spans="1:12" x14ac:dyDescent="0.25">
      <c r="A282" s="280">
        <v>422</v>
      </c>
      <c r="B282" s="281"/>
      <c r="C282" s="282"/>
      <c r="D282" s="296" t="s">
        <v>230</v>
      </c>
      <c r="E282" s="340">
        <f>SUM(E283)</f>
        <v>0</v>
      </c>
      <c r="F282" s="341">
        <f t="shared" si="110"/>
        <v>0</v>
      </c>
      <c r="G282" s="341">
        <f t="shared" si="110"/>
        <v>0</v>
      </c>
      <c r="H282" s="341">
        <f t="shared" si="110"/>
        <v>0</v>
      </c>
      <c r="I282" s="327" t="e">
        <f t="shared" si="89"/>
        <v>#DIV/0!</v>
      </c>
      <c r="J282" s="448" t="e">
        <f t="shared" si="111"/>
        <v>#DIV/0!</v>
      </c>
    </row>
    <row r="283" spans="1:12" x14ac:dyDescent="0.25">
      <c r="A283" s="287">
        <v>4221</v>
      </c>
      <c r="B283" s="288"/>
      <c r="C283" s="289"/>
      <c r="D283" s="295" t="s">
        <v>221</v>
      </c>
      <c r="E283" s="341"/>
      <c r="F283" s="341"/>
      <c r="G283" s="350"/>
      <c r="H283" s="341"/>
      <c r="I283" s="97" t="e">
        <f t="shared" si="89"/>
        <v>#DIV/0!</v>
      </c>
      <c r="J283" s="449" t="e">
        <f t="shared" si="111"/>
        <v>#DIV/0!</v>
      </c>
    </row>
    <row r="284" spans="1:12" ht="25.5" x14ac:dyDescent="0.25">
      <c r="A284" s="488" t="s">
        <v>93</v>
      </c>
      <c r="B284" s="488"/>
      <c r="C284" s="488"/>
      <c r="D284" s="71" t="s">
        <v>102</v>
      </c>
      <c r="E284" s="337">
        <f>SUM(E285+E306)</f>
        <v>23134.38</v>
      </c>
      <c r="F284" s="337">
        <f>SUM(F285+F306)</f>
        <v>31591</v>
      </c>
      <c r="G284" s="337">
        <f>SUM(G285+G306)</f>
        <v>0</v>
      </c>
      <c r="H284" s="337">
        <v>35543.769999999997</v>
      </c>
      <c r="I284" s="325">
        <f t="shared" si="89"/>
        <v>153.64046929288787</v>
      </c>
      <c r="J284" s="444">
        <f t="shared" si="111"/>
        <v>112.5123294609224</v>
      </c>
    </row>
    <row r="285" spans="1:12" ht="25.5" x14ac:dyDescent="0.25">
      <c r="A285" s="489" t="s">
        <v>103</v>
      </c>
      <c r="B285" s="489"/>
      <c r="C285" s="489"/>
      <c r="D285" s="297" t="s">
        <v>104</v>
      </c>
      <c r="E285" s="338">
        <v>23134.38</v>
      </c>
      <c r="F285" s="338">
        <v>29003</v>
      </c>
      <c r="G285" s="338">
        <f t="shared" ref="G285" si="112">SUM(G288)</f>
        <v>0</v>
      </c>
      <c r="H285" s="338">
        <v>32956.32</v>
      </c>
      <c r="I285" s="326">
        <f t="shared" si="89"/>
        <v>142.45603296911349</v>
      </c>
      <c r="J285" s="445">
        <f t="shared" si="111"/>
        <v>113.63072785573907</v>
      </c>
      <c r="L285" s="104"/>
    </row>
    <row r="286" spans="1:12" s="134" customFormat="1" x14ac:dyDescent="0.25">
      <c r="A286" s="287">
        <v>311</v>
      </c>
      <c r="B286" s="288"/>
      <c r="C286" s="289"/>
      <c r="D286" s="300" t="s">
        <v>212</v>
      </c>
      <c r="E286" s="341">
        <v>1225.8800000000001</v>
      </c>
      <c r="F286" s="341"/>
      <c r="G286" s="341"/>
      <c r="H286" s="341">
        <v>1225.8800000000001</v>
      </c>
      <c r="I286" s="97"/>
      <c r="J286" s="449"/>
      <c r="L286" s="104"/>
    </row>
    <row r="287" spans="1:12" s="134" customFormat="1" x14ac:dyDescent="0.25">
      <c r="A287" s="287">
        <v>313</v>
      </c>
      <c r="B287" s="288"/>
      <c r="C287" s="289"/>
      <c r="D287" s="300" t="s">
        <v>159</v>
      </c>
      <c r="E287" s="341">
        <v>202.28</v>
      </c>
      <c r="F287" s="341"/>
      <c r="G287" s="341"/>
      <c r="H287" s="341">
        <v>202.28</v>
      </c>
      <c r="I287" s="97"/>
      <c r="J287" s="449"/>
      <c r="L287" s="104"/>
    </row>
    <row r="288" spans="1:12" x14ac:dyDescent="0.25">
      <c r="A288" s="299">
        <v>3</v>
      </c>
      <c r="B288" s="389"/>
      <c r="C288" s="390"/>
      <c r="D288" s="382" t="s">
        <v>6</v>
      </c>
      <c r="E288" s="373">
        <v>14341.61</v>
      </c>
      <c r="F288" s="373">
        <f>SUM(F289+F298)</f>
        <v>18503</v>
      </c>
      <c r="G288" s="373">
        <f>SUM(G289+G298)</f>
        <v>0</v>
      </c>
      <c r="H288" s="373">
        <v>14341.61</v>
      </c>
      <c r="I288" s="374">
        <f t="shared" si="89"/>
        <v>100</v>
      </c>
      <c r="J288" s="450">
        <f t="shared" si="111"/>
        <v>77.509647084256599</v>
      </c>
    </row>
    <row r="289" spans="1:12" x14ac:dyDescent="0.25">
      <c r="A289" s="298">
        <v>32</v>
      </c>
      <c r="B289" s="400"/>
      <c r="C289" s="401"/>
      <c r="D289" s="402" t="s">
        <v>15</v>
      </c>
      <c r="E289" s="363">
        <v>14341.61</v>
      </c>
      <c r="F289" s="363">
        <f t="shared" ref="F289:G289" si="113">SUM(F290+F292+F295)</f>
        <v>18433</v>
      </c>
      <c r="G289" s="363">
        <f t="shared" si="113"/>
        <v>0</v>
      </c>
      <c r="H289" s="363">
        <v>14341.61</v>
      </c>
      <c r="I289" s="395">
        <f t="shared" si="89"/>
        <v>100</v>
      </c>
      <c r="J289" s="447">
        <f t="shared" si="111"/>
        <v>77.803992838930185</v>
      </c>
    </row>
    <row r="290" spans="1:12" x14ac:dyDescent="0.25">
      <c r="A290" s="280">
        <v>321</v>
      </c>
      <c r="B290" s="281"/>
      <c r="C290" s="282"/>
      <c r="D290" s="312" t="s">
        <v>162</v>
      </c>
      <c r="E290" s="340">
        <v>620.04</v>
      </c>
      <c r="F290" s="341">
        <v>2500</v>
      </c>
      <c r="G290" s="341">
        <f t="shared" ref="G290" si="114">SUM(G291)</f>
        <v>0</v>
      </c>
      <c r="H290" s="341">
        <v>3050.82</v>
      </c>
      <c r="I290" s="327">
        <f t="shared" si="89"/>
        <v>492.0359976775693</v>
      </c>
      <c r="J290" s="448">
        <f t="shared" si="111"/>
        <v>122.03280000000001</v>
      </c>
    </row>
    <row r="291" spans="1:12" s="134" customFormat="1" x14ac:dyDescent="0.25">
      <c r="A291" s="308">
        <v>3211</v>
      </c>
      <c r="B291" s="309"/>
      <c r="C291" s="310"/>
      <c r="D291" s="300" t="s">
        <v>163</v>
      </c>
      <c r="E291" s="341"/>
      <c r="F291" s="341"/>
      <c r="G291" s="350"/>
      <c r="H291" s="341"/>
      <c r="I291" s="97" t="e">
        <f t="shared" si="89"/>
        <v>#DIV/0!</v>
      </c>
      <c r="J291" s="449" t="e">
        <f t="shared" si="111"/>
        <v>#DIV/0!</v>
      </c>
    </row>
    <row r="292" spans="1:12" x14ac:dyDescent="0.25">
      <c r="A292" s="313">
        <v>322</v>
      </c>
      <c r="B292" s="314"/>
      <c r="C292" s="315"/>
      <c r="D292" s="312" t="s">
        <v>166</v>
      </c>
      <c r="E292" s="340">
        <v>6459.62</v>
      </c>
      <c r="F292" s="341">
        <v>6200</v>
      </c>
      <c r="G292" s="341">
        <f t="shared" ref="G292" si="115">SUM(G293+G294)</f>
        <v>0</v>
      </c>
      <c r="H292" s="341">
        <v>5914.47</v>
      </c>
      <c r="I292" s="327">
        <f t="shared" si="89"/>
        <v>91.560649078428767</v>
      </c>
      <c r="J292" s="448">
        <f t="shared" si="111"/>
        <v>95.394677419354849</v>
      </c>
    </row>
    <row r="293" spans="1:12" ht="25.5" x14ac:dyDescent="0.25">
      <c r="A293" s="308">
        <v>3221</v>
      </c>
      <c r="B293" s="309"/>
      <c r="C293" s="310"/>
      <c r="D293" s="300" t="s">
        <v>219</v>
      </c>
      <c r="E293" s="341"/>
      <c r="F293" s="341"/>
      <c r="G293" s="350"/>
      <c r="H293" s="341"/>
      <c r="I293" s="97" t="e">
        <f t="shared" si="89"/>
        <v>#DIV/0!</v>
      </c>
      <c r="J293" s="449" t="e">
        <f t="shared" si="111"/>
        <v>#DIV/0!</v>
      </c>
    </row>
    <row r="294" spans="1:12" x14ac:dyDescent="0.25">
      <c r="A294" s="308">
        <v>3225</v>
      </c>
      <c r="B294" s="309"/>
      <c r="C294" s="310"/>
      <c r="D294" s="300" t="s">
        <v>220</v>
      </c>
      <c r="E294" s="341"/>
      <c r="F294" s="341"/>
      <c r="G294" s="350"/>
      <c r="H294" s="341"/>
      <c r="I294" s="97" t="e">
        <f t="shared" si="89"/>
        <v>#DIV/0!</v>
      </c>
      <c r="J294" s="449" t="e">
        <f t="shared" si="111"/>
        <v>#DIV/0!</v>
      </c>
    </row>
    <row r="295" spans="1:12" x14ac:dyDescent="0.25">
      <c r="A295" s="313">
        <v>323</v>
      </c>
      <c r="B295" s="314"/>
      <c r="C295" s="315"/>
      <c r="D295" s="312" t="s">
        <v>173</v>
      </c>
      <c r="E295" s="340">
        <v>5476.14</v>
      </c>
      <c r="F295" s="341">
        <v>9733</v>
      </c>
      <c r="G295" s="341">
        <f t="shared" ref="G295" si="116">SUM(G296)</f>
        <v>0</v>
      </c>
      <c r="H295" s="341">
        <v>13948.16</v>
      </c>
      <c r="I295" s="327">
        <f t="shared" si="89"/>
        <v>254.70787817696404</v>
      </c>
      <c r="J295" s="448">
        <f t="shared" si="111"/>
        <v>143.3079215041611</v>
      </c>
    </row>
    <row r="296" spans="1:12" x14ac:dyDescent="0.25">
      <c r="A296" s="308">
        <v>3239</v>
      </c>
      <c r="B296" s="309"/>
      <c r="C296" s="310"/>
      <c r="D296" s="300" t="s">
        <v>182</v>
      </c>
      <c r="E296" s="341"/>
      <c r="F296" s="341"/>
      <c r="G296" s="350"/>
      <c r="H296" s="341"/>
      <c r="I296" s="97" t="e">
        <f t="shared" si="89"/>
        <v>#DIV/0!</v>
      </c>
      <c r="J296" s="449" t="e">
        <f t="shared" si="111"/>
        <v>#DIV/0!</v>
      </c>
      <c r="L296" s="109"/>
    </row>
    <row r="297" spans="1:12" s="134" customFormat="1" ht="25.5" x14ac:dyDescent="0.25">
      <c r="A297" s="308">
        <v>329</v>
      </c>
      <c r="B297" s="309"/>
      <c r="C297" s="310"/>
      <c r="D297" s="300" t="s">
        <v>183</v>
      </c>
      <c r="E297" s="341">
        <v>1785.81</v>
      </c>
      <c r="F297" s="341">
        <v>1000</v>
      </c>
      <c r="G297" s="350"/>
      <c r="H297" s="341">
        <v>822.13</v>
      </c>
      <c r="I297" s="97"/>
      <c r="J297" s="449">
        <f t="shared" si="111"/>
        <v>82.213000000000008</v>
      </c>
      <c r="L297" s="109"/>
    </row>
    <row r="298" spans="1:12" x14ac:dyDescent="0.25">
      <c r="A298" s="492">
        <v>34</v>
      </c>
      <c r="B298" s="492"/>
      <c r="C298" s="492"/>
      <c r="D298" s="393" t="s">
        <v>47</v>
      </c>
      <c r="E298" s="363">
        <f>SUM(E299)</f>
        <v>54.99</v>
      </c>
      <c r="F298" s="363">
        <f t="shared" ref="F298:H299" si="117">SUM(F299)</f>
        <v>70</v>
      </c>
      <c r="G298" s="363">
        <f t="shared" si="117"/>
        <v>0</v>
      </c>
      <c r="H298" s="363">
        <f t="shared" si="117"/>
        <v>184.78</v>
      </c>
      <c r="I298" s="395">
        <f t="shared" si="89"/>
        <v>336.02473176941265</v>
      </c>
      <c r="J298" s="447">
        <f t="shared" si="111"/>
        <v>263.97142857142859</v>
      </c>
    </row>
    <row r="299" spans="1:12" x14ac:dyDescent="0.25">
      <c r="A299" s="487">
        <v>343</v>
      </c>
      <c r="B299" s="487"/>
      <c r="C299" s="487"/>
      <c r="D299" s="72" t="s">
        <v>207</v>
      </c>
      <c r="E299" s="340">
        <v>54.99</v>
      </c>
      <c r="F299" s="341">
        <v>70</v>
      </c>
      <c r="G299" s="341">
        <f t="shared" si="117"/>
        <v>0</v>
      </c>
      <c r="H299" s="341">
        <v>184.78</v>
      </c>
      <c r="I299" s="327">
        <f t="shared" si="89"/>
        <v>336.02473176941265</v>
      </c>
      <c r="J299" s="448">
        <f t="shared" si="111"/>
        <v>263.97142857142859</v>
      </c>
    </row>
    <row r="300" spans="1:12" x14ac:dyDescent="0.25">
      <c r="A300" s="287">
        <v>3433</v>
      </c>
      <c r="B300" s="288"/>
      <c r="C300" s="289"/>
      <c r="D300" s="300" t="s">
        <v>192</v>
      </c>
      <c r="E300" s="341"/>
      <c r="F300" s="341"/>
      <c r="G300" s="350"/>
      <c r="H300" s="341"/>
      <c r="I300" s="97" t="e">
        <f t="shared" si="89"/>
        <v>#DIV/0!</v>
      </c>
      <c r="J300" s="449" t="e">
        <f t="shared" si="111"/>
        <v>#DIV/0!</v>
      </c>
    </row>
    <row r="301" spans="1:12" s="134" customFormat="1" ht="25.5" x14ac:dyDescent="0.25">
      <c r="A301" s="287">
        <v>372</v>
      </c>
      <c r="B301" s="288"/>
      <c r="C301" s="289"/>
      <c r="D301" s="300" t="s">
        <v>209</v>
      </c>
      <c r="E301" s="341"/>
      <c r="F301" s="341"/>
      <c r="G301" s="350"/>
      <c r="H301" s="341"/>
      <c r="I301" s="97"/>
      <c r="J301" s="449" t="e">
        <f t="shared" si="111"/>
        <v>#DIV/0!</v>
      </c>
    </row>
    <row r="302" spans="1:12" s="134" customFormat="1" x14ac:dyDescent="0.25">
      <c r="A302" s="287">
        <v>381</v>
      </c>
      <c r="B302" s="288"/>
      <c r="C302" s="289"/>
      <c r="D302" s="300" t="s">
        <v>151</v>
      </c>
      <c r="E302" s="341">
        <v>100.21</v>
      </c>
      <c r="F302" s="341">
        <v>500</v>
      </c>
      <c r="G302" s="350"/>
      <c r="H302" s="341">
        <v>351.65</v>
      </c>
      <c r="I302" s="97"/>
      <c r="J302" s="449">
        <f t="shared" si="111"/>
        <v>70.33</v>
      </c>
    </row>
    <row r="303" spans="1:12" s="134" customFormat="1" x14ac:dyDescent="0.25">
      <c r="A303" s="287">
        <v>422</v>
      </c>
      <c r="B303" s="288"/>
      <c r="C303" s="289"/>
      <c r="D303" s="300" t="s">
        <v>230</v>
      </c>
      <c r="E303" s="341">
        <v>3372.05</v>
      </c>
      <c r="F303" s="341">
        <v>4100</v>
      </c>
      <c r="G303" s="350"/>
      <c r="H303" s="341">
        <v>3918.8</v>
      </c>
      <c r="I303" s="97"/>
      <c r="J303" s="449">
        <f t="shared" si="111"/>
        <v>95.580487804878061</v>
      </c>
    </row>
    <row r="304" spans="1:12" s="134" customFormat="1" ht="25.5" x14ac:dyDescent="0.25">
      <c r="A304" s="287">
        <v>424</v>
      </c>
      <c r="B304" s="288"/>
      <c r="C304" s="289"/>
      <c r="D304" s="300" t="s">
        <v>201</v>
      </c>
      <c r="E304" s="341">
        <v>88.92</v>
      </c>
      <c r="F304" s="341">
        <v>300</v>
      </c>
      <c r="G304" s="350"/>
      <c r="H304" s="341">
        <v>500.66</v>
      </c>
      <c r="I304" s="97"/>
      <c r="J304" s="449">
        <f t="shared" si="111"/>
        <v>166.88666666666668</v>
      </c>
    </row>
    <row r="305" spans="1:10" s="134" customFormat="1" ht="25.5" x14ac:dyDescent="0.25">
      <c r="A305" s="287">
        <v>451</v>
      </c>
      <c r="B305" s="288"/>
      <c r="C305" s="289"/>
      <c r="D305" s="300" t="s">
        <v>233</v>
      </c>
      <c r="E305" s="341">
        <v>3748.44</v>
      </c>
      <c r="F305" s="341">
        <v>4600</v>
      </c>
      <c r="G305" s="350"/>
      <c r="H305" s="341">
        <v>4264.8500000000004</v>
      </c>
      <c r="I305" s="97"/>
      <c r="J305" s="449">
        <f t="shared" si="111"/>
        <v>92.714130434782618</v>
      </c>
    </row>
    <row r="306" spans="1:10" s="134" customFormat="1" ht="25.5" x14ac:dyDescent="0.25">
      <c r="A306" s="489" t="s">
        <v>240</v>
      </c>
      <c r="B306" s="489"/>
      <c r="C306" s="489"/>
      <c r="D306" s="297" t="s">
        <v>241</v>
      </c>
      <c r="E306" s="338">
        <f>SUM(E315)</f>
        <v>0</v>
      </c>
      <c r="F306" s="338">
        <v>2588</v>
      </c>
      <c r="G306" s="338">
        <f t="shared" ref="G306" si="118">SUM(G315)</f>
        <v>0</v>
      </c>
      <c r="H306" s="338">
        <v>2587.4499999999998</v>
      </c>
      <c r="I306" s="326" t="e">
        <f t="shared" si="89"/>
        <v>#DIV/0!</v>
      </c>
      <c r="J306" s="445">
        <f t="shared" si="111"/>
        <v>99.978748068006169</v>
      </c>
    </row>
    <row r="307" spans="1:10" s="134" customFormat="1" x14ac:dyDescent="0.25">
      <c r="A307" s="299">
        <v>3</v>
      </c>
      <c r="B307" s="389"/>
      <c r="C307" s="390"/>
      <c r="D307" s="382" t="s">
        <v>6</v>
      </c>
      <c r="E307" s="373">
        <f>SUM(E308+E317)</f>
        <v>0</v>
      </c>
      <c r="F307" s="373">
        <v>2588</v>
      </c>
      <c r="G307" s="373">
        <f t="shared" ref="G307" si="119">SUM(G308+G317)</f>
        <v>0</v>
      </c>
      <c r="H307" s="373">
        <v>2587.4499999999998</v>
      </c>
      <c r="I307" s="374" t="e">
        <f t="shared" si="89"/>
        <v>#DIV/0!</v>
      </c>
      <c r="J307" s="450">
        <f t="shared" si="111"/>
        <v>99.978748068006169</v>
      </c>
    </row>
    <row r="308" spans="1:10" s="134" customFormat="1" x14ac:dyDescent="0.25">
      <c r="A308" s="399">
        <v>32</v>
      </c>
      <c r="B308" s="400"/>
      <c r="C308" s="401"/>
      <c r="D308" s="402" t="s">
        <v>15</v>
      </c>
      <c r="E308" s="363">
        <f>SUM(E309+E311+E314)</f>
        <v>0</v>
      </c>
      <c r="F308" s="363">
        <v>2588</v>
      </c>
      <c r="G308" s="363">
        <f t="shared" ref="F308:H308" si="120">SUM(G309+G311+G314)</f>
        <v>0</v>
      </c>
      <c r="H308" s="363">
        <v>2587.4499999999998</v>
      </c>
      <c r="I308" s="395" t="e">
        <f t="shared" si="89"/>
        <v>#DIV/0!</v>
      </c>
      <c r="J308" s="447">
        <f t="shared" si="111"/>
        <v>99.978748068006169</v>
      </c>
    </row>
    <row r="309" spans="1:10" s="134" customFormat="1" x14ac:dyDescent="0.25">
      <c r="A309" s="280">
        <v>321</v>
      </c>
      <c r="B309" s="281"/>
      <c r="C309" s="282"/>
      <c r="D309" s="312" t="s">
        <v>162</v>
      </c>
      <c r="E309" s="340">
        <f>SUM(E310)</f>
        <v>0</v>
      </c>
      <c r="F309" s="341"/>
      <c r="G309" s="341">
        <f t="shared" ref="G309" si="121">SUM(G310)</f>
        <v>0</v>
      </c>
      <c r="H309" s="341"/>
      <c r="I309" s="327" t="e">
        <f t="shared" si="89"/>
        <v>#DIV/0!</v>
      </c>
      <c r="J309" s="448" t="e">
        <f t="shared" si="111"/>
        <v>#DIV/0!</v>
      </c>
    </row>
    <row r="310" spans="1:10" x14ac:dyDescent="0.25">
      <c r="A310" s="308">
        <v>3211</v>
      </c>
      <c r="B310" s="309"/>
      <c r="C310" s="310"/>
      <c r="D310" s="300" t="s">
        <v>163</v>
      </c>
      <c r="E310" s="341"/>
      <c r="F310" s="341"/>
      <c r="G310" s="350"/>
      <c r="H310" s="341"/>
      <c r="I310" s="97" t="e">
        <f t="shared" ref="I310:I372" si="122">SUM(H310/E310*100)</f>
        <v>#DIV/0!</v>
      </c>
      <c r="J310" s="449" t="e">
        <f t="shared" si="111"/>
        <v>#DIV/0!</v>
      </c>
    </row>
    <row r="311" spans="1:10" x14ac:dyDescent="0.25">
      <c r="A311" s="313">
        <v>322</v>
      </c>
      <c r="B311" s="314"/>
      <c r="C311" s="315"/>
      <c r="D311" s="312" t="s">
        <v>166</v>
      </c>
      <c r="E311" s="340">
        <f>SUM(E312+E313)</f>
        <v>0</v>
      </c>
      <c r="F311" s="341"/>
      <c r="G311" s="341">
        <f t="shared" ref="G311" si="123">SUM(G312+G313)</f>
        <v>0</v>
      </c>
      <c r="H311" s="341"/>
      <c r="I311" s="327" t="e">
        <f t="shared" si="122"/>
        <v>#DIV/0!</v>
      </c>
      <c r="J311" s="448" t="e">
        <f t="shared" si="111"/>
        <v>#DIV/0!</v>
      </c>
    </row>
    <row r="312" spans="1:10" ht="25.5" x14ac:dyDescent="0.25">
      <c r="A312" s="308">
        <v>3221</v>
      </c>
      <c r="B312" s="309"/>
      <c r="C312" s="310"/>
      <c r="D312" s="300" t="s">
        <v>219</v>
      </c>
      <c r="E312" s="341"/>
      <c r="F312" s="341"/>
      <c r="G312" s="350"/>
      <c r="H312" s="341"/>
      <c r="I312" s="97" t="e">
        <f t="shared" si="122"/>
        <v>#DIV/0!</v>
      </c>
      <c r="J312" s="449" t="e">
        <f t="shared" si="111"/>
        <v>#DIV/0!</v>
      </c>
    </row>
    <row r="313" spans="1:10" x14ac:dyDescent="0.25">
      <c r="A313" s="308">
        <v>3225</v>
      </c>
      <c r="B313" s="309"/>
      <c r="C313" s="310"/>
      <c r="D313" s="300" t="s">
        <v>220</v>
      </c>
      <c r="E313" s="341"/>
      <c r="F313" s="341"/>
      <c r="G313" s="350"/>
      <c r="H313" s="341"/>
      <c r="I313" s="97" t="e">
        <f t="shared" si="122"/>
        <v>#DIV/0!</v>
      </c>
      <c r="J313" s="449" t="e">
        <f t="shared" si="111"/>
        <v>#DIV/0!</v>
      </c>
    </row>
    <row r="314" spans="1:10" x14ac:dyDescent="0.25">
      <c r="A314" s="313">
        <v>323</v>
      </c>
      <c r="B314" s="314"/>
      <c r="C314" s="315"/>
      <c r="D314" s="312" t="s">
        <v>173</v>
      </c>
      <c r="E314" s="340">
        <f>SUM(E315)</f>
        <v>0</v>
      </c>
      <c r="F314" s="341">
        <v>2394</v>
      </c>
      <c r="G314" s="341"/>
      <c r="H314" s="341">
        <v>2394.09</v>
      </c>
      <c r="I314" s="327" t="e">
        <f t="shared" si="122"/>
        <v>#DIV/0!</v>
      </c>
      <c r="J314" s="448">
        <f t="shared" si="111"/>
        <v>100.00375939849624</v>
      </c>
    </row>
    <row r="315" spans="1:10" x14ac:dyDescent="0.25">
      <c r="A315" s="308">
        <v>3239</v>
      </c>
      <c r="B315" s="309"/>
      <c r="C315" s="310"/>
      <c r="D315" s="300" t="s">
        <v>182</v>
      </c>
      <c r="E315" s="341"/>
      <c r="F315" s="341"/>
      <c r="G315" s="350"/>
      <c r="H315" s="341"/>
      <c r="I315" s="97" t="e">
        <f t="shared" si="122"/>
        <v>#DIV/0!</v>
      </c>
      <c r="J315" s="449" t="e">
        <f t="shared" si="111"/>
        <v>#DIV/0!</v>
      </c>
    </row>
    <row r="316" spans="1:10" s="134" customFormat="1" ht="25.5" x14ac:dyDescent="0.25">
      <c r="A316" s="308">
        <v>329</v>
      </c>
      <c r="B316" s="309"/>
      <c r="C316" s="310"/>
      <c r="D316" s="300" t="s">
        <v>183</v>
      </c>
      <c r="E316" s="341"/>
      <c r="F316" s="341"/>
      <c r="G316" s="350"/>
      <c r="H316" s="341"/>
      <c r="I316" s="97"/>
      <c r="J316" s="449" t="e">
        <f t="shared" si="111"/>
        <v>#DIV/0!</v>
      </c>
    </row>
    <row r="317" spans="1:10" x14ac:dyDescent="0.25">
      <c r="A317" s="492">
        <v>34</v>
      </c>
      <c r="B317" s="492"/>
      <c r="C317" s="492"/>
      <c r="D317" s="393" t="s">
        <v>47</v>
      </c>
      <c r="E317" s="363">
        <f>SUM(E318)</f>
        <v>0</v>
      </c>
      <c r="F317" s="363">
        <f t="shared" ref="F317:H318" si="124">SUM(F318)</f>
        <v>0</v>
      </c>
      <c r="G317" s="363">
        <f t="shared" si="124"/>
        <v>0</v>
      </c>
      <c r="H317" s="363">
        <f t="shared" si="124"/>
        <v>0</v>
      </c>
      <c r="I317" s="395" t="e">
        <f t="shared" si="122"/>
        <v>#DIV/0!</v>
      </c>
      <c r="J317" s="447" t="e">
        <f t="shared" si="111"/>
        <v>#DIV/0!</v>
      </c>
    </row>
    <row r="318" spans="1:10" s="134" customFormat="1" x14ac:dyDescent="0.25">
      <c r="A318" s="487">
        <v>343</v>
      </c>
      <c r="B318" s="487"/>
      <c r="C318" s="487"/>
      <c r="D318" s="72" t="s">
        <v>207</v>
      </c>
      <c r="E318" s="340">
        <f>SUM(E319)</f>
        <v>0</v>
      </c>
      <c r="F318" s="341"/>
      <c r="G318" s="341">
        <f t="shared" si="124"/>
        <v>0</v>
      </c>
      <c r="H318" s="341"/>
      <c r="I318" s="327" t="e">
        <f t="shared" si="122"/>
        <v>#DIV/0!</v>
      </c>
      <c r="J318" s="448" t="e">
        <f t="shared" si="111"/>
        <v>#DIV/0!</v>
      </c>
    </row>
    <row r="319" spans="1:10" x14ac:dyDescent="0.25">
      <c r="A319" s="287">
        <v>3433</v>
      </c>
      <c r="B319" s="288"/>
      <c r="C319" s="289"/>
      <c r="D319" s="300" t="s">
        <v>192</v>
      </c>
      <c r="E319" s="341"/>
      <c r="F319" s="341"/>
      <c r="G319" s="350"/>
      <c r="H319" s="341"/>
      <c r="I319" s="97" t="e">
        <f t="shared" si="122"/>
        <v>#DIV/0!</v>
      </c>
      <c r="J319" s="449" t="e">
        <f t="shared" si="111"/>
        <v>#DIV/0!</v>
      </c>
    </row>
    <row r="320" spans="1:10" s="134" customFormat="1" x14ac:dyDescent="0.25">
      <c r="A320" s="308">
        <v>381</v>
      </c>
      <c r="B320" s="309"/>
      <c r="C320" s="310"/>
      <c r="D320" s="300" t="s">
        <v>151</v>
      </c>
      <c r="E320" s="341"/>
      <c r="F320" s="341"/>
      <c r="G320" s="350"/>
      <c r="H320" s="341"/>
      <c r="I320" s="97"/>
      <c r="J320" s="449" t="e">
        <f t="shared" si="111"/>
        <v>#DIV/0!</v>
      </c>
    </row>
    <row r="321" spans="1:12" s="134" customFormat="1" x14ac:dyDescent="0.25">
      <c r="A321" s="308">
        <v>422</v>
      </c>
      <c r="B321" s="309"/>
      <c r="C321" s="310"/>
      <c r="D321" s="300" t="s">
        <v>230</v>
      </c>
      <c r="E321" s="341"/>
      <c r="F321" s="341">
        <v>104</v>
      </c>
      <c r="G321" s="350"/>
      <c r="H321" s="341">
        <v>103.35</v>
      </c>
      <c r="I321" s="97"/>
      <c r="J321" s="449">
        <f t="shared" si="111"/>
        <v>99.374999999999986</v>
      </c>
    </row>
    <row r="322" spans="1:12" ht="25.5" x14ac:dyDescent="0.25">
      <c r="A322" s="488" t="s">
        <v>96</v>
      </c>
      <c r="B322" s="488"/>
      <c r="C322" s="488"/>
      <c r="D322" s="71" t="s">
        <v>105</v>
      </c>
      <c r="E322" s="344">
        <f t="shared" ref="E322:H326" si="125">SUM(E323)</f>
        <v>93799.93</v>
      </c>
      <c r="F322" s="344">
        <f t="shared" si="125"/>
        <v>90000</v>
      </c>
      <c r="G322" s="344">
        <f t="shared" si="125"/>
        <v>0</v>
      </c>
      <c r="H322" s="344">
        <f t="shared" si="125"/>
        <v>58648.74</v>
      </c>
      <c r="I322" s="325">
        <f t="shared" si="122"/>
        <v>62.525355829156801</v>
      </c>
      <c r="J322" s="444">
        <f t="shared" si="111"/>
        <v>65.165266666666668</v>
      </c>
    </row>
    <row r="323" spans="1:12" ht="25.5" x14ac:dyDescent="0.25">
      <c r="A323" s="489" t="s">
        <v>90</v>
      </c>
      <c r="B323" s="489"/>
      <c r="C323" s="489"/>
      <c r="D323" s="297" t="s">
        <v>94</v>
      </c>
      <c r="E323" s="338">
        <f t="shared" si="125"/>
        <v>93799.93</v>
      </c>
      <c r="F323" s="338">
        <f t="shared" si="125"/>
        <v>90000</v>
      </c>
      <c r="G323" s="338">
        <f t="shared" si="125"/>
        <v>0</v>
      </c>
      <c r="H323" s="338">
        <f t="shared" si="125"/>
        <v>58648.74</v>
      </c>
      <c r="I323" s="326">
        <f t="shared" si="122"/>
        <v>62.525355829156801</v>
      </c>
      <c r="J323" s="445">
        <f t="shared" si="111"/>
        <v>65.165266666666668</v>
      </c>
    </row>
    <row r="324" spans="1:12" x14ac:dyDescent="0.25">
      <c r="A324" s="490">
        <v>3</v>
      </c>
      <c r="B324" s="490"/>
      <c r="C324" s="490"/>
      <c r="D324" s="387" t="s">
        <v>6</v>
      </c>
      <c r="E324" s="373">
        <f t="shared" si="125"/>
        <v>93799.93</v>
      </c>
      <c r="F324" s="373">
        <f t="shared" si="125"/>
        <v>90000</v>
      </c>
      <c r="G324" s="373">
        <f t="shared" si="125"/>
        <v>0</v>
      </c>
      <c r="H324" s="373">
        <f t="shared" si="125"/>
        <v>58648.74</v>
      </c>
      <c r="I324" s="374">
        <f t="shared" si="122"/>
        <v>62.525355829156801</v>
      </c>
      <c r="J324" s="450">
        <f t="shared" si="111"/>
        <v>65.165266666666668</v>
      </c>
    </row>
    <row r="325" spans="1:12" x14ac:dyDescent="0.25">
      <c r="A325" s="491">
        <v>32</v>
      </c>
      <c r="B325" s="491"/>
      <c r="C325" s="491"/>
      <c r="D325" s="393" t="s">
        <v>15</v>
      </c>
      <c r="E325" s="363">
        <f>SUM(E326)</f>
        <v>93799.93</v>
      </c>
      <c r="F325" s="363">
        <f t="shared" si="125"/>
        <v>90000</v>
      </c>
      <c r="G325" s="363">
        <f t="shared" si="125"/>
        <v>0</v>
      </c>
      <c r="H325" s="363">
        <f t="shared" si="125"/>
        <v>58648.74</v>
      </c>
      <c r="I325" s="395">
        <f t="shared" si="122"/>
        <v>62.525355829156801</v>
      </c>
      <c r="J325" s="447">
        <f t="shared" si="111"/>
        <v>65.165266666666668</v>
      </c>
    </row>
    <row r="326" spans="1:12" s="134" customFormat="1" x14ac:dyDescent="0.25">
      <c r="A326" s="280">
        <v>322</v>
      </c>
      <c r="B326" s="281"/>
      <c r="C326" s="282"/>
      <c r="D326" s="312" t="s">
        <v>166</v>
      </c>
      <c r="E326" s="340">
        <v>93799.93</v>
      </c>
      <c r="F326" s="341">
        <v>90000</v>
      </c>
      <c r="G326" s="341">
        <f t="shared" si="125"/>
        <v>0</v>
      </c>
      <c r="H326" s="341">
        <v>58648.74</v>
      </c>
      <c r="I326" s="327">
        <f t="shared" si="122"/>
        <v>62.525355829156801</v>
      </c>
      <c r="J326" s="448">
        <f t="shared" si="111"/>
        <v>65.165266666666668</v>
      </c>
    </row>
    <row r="327" spans="1:12" s="134" customFormat="1" x14ac:dyDescent="0.25">
      <c r="A327" s="287">
        <v>3222</v>
      </c>
      <c r="B327" s="288"/>
      <c r="C327" s="289"/>
      <c r="D327" s="300" t="s">
        <v>168</v>
      </c>
      <c r="E327" s="341"/>
      <c r="F327" s="341"/>
      <c r="G327" s="350"/>
      <c r="H327" s="341"/>
      <c r="I327" s="97" t="e">
        <f t="shared" si="122"/>
        <v>#DIV/0!</v>
      </c>
      <c r="J327" s="449" t="e">
        <f t="shared" si="111"/>
        <v>#DIV/0!</v>
      </c>
    </row>
    <row r="328" spans="1:12" ht="38.25" x14ac:dyDescent="0.25">
      <c r="A328" s="504" t="s">
        <v>117</v>
      </c>
      <c r="B328" s="504"/>
      <c r="C328" s="504"/>
      <c r="D328" s="71" t="s">
        <v>106</v>
      </c>
      <c r="E328" s="337">
        <f>SUM(E329)</f>
        <v>927.68</v>
      </c>
      <c r="F328" s="337">
        <f t="shared" ref="F328:H328" si="126">SUM(F329)</f>
        <v>950</v>
      </c>
      <c r="G328" s="337">
        <f t="shared" si="126"/>
        <v>0</v>
      </c>
      <c r="H328" s="337">
        <f t="shared" si="126"/>
        <v>949.5</v>
      </c>
      <c r="I328" s="325">
        <f t="shared" si="122"/>
        <v>102.35210417385305</v>
      </c>
      <c r="J328" s="444">
        <f t="shared" si="111"/>
        <v>99.94736842105263</v>
      </c>
    </row>
    <row r="329" spans="1:12" ht="25.5" x14ac:dyDescent="0.25">
      <c r="A329" s="290" t="s">
        <v>119</v>
      </c>
      <c r="B329" s="291" t="s">
        <v>118</v>
      </c>
      <c r="C329" s="320"/>
      <c r="D329" s="321" t="s">
        <v>94</v>
      </c>
      <c r="E329" s="338">
        <f>SUM(E330)</f>
        <v>927.68</v>
      </c>
      <c r="F329" s="338">
        <f t="shared" ref="F329:H332" si="127">SUM(F330)</f>
        <v>950</v>
      </c>
      <c r="G329" s="338">
        <f t="shared" si="127"/>
        <v>0</v>
      </c>
      <c r="H329" s="338">
        <f t="shared" si="127"/>
        <v>949.5</v>
      </c>
      <c r="I329" s="326">
        <f t="shared" si="122"/>
        <v>102.35210417385305</v>
      </c>
      <c r="J329" s="445">
        <f t="shared" si="111"/>
        <v>99.94736842105263</v>
      </c>
      <c r="L329" s="109"/>
    </row>
    <row r="330" spans="1:12" x14ac:dyDescent="0.25">
      <c r="A330" s="494">
        <v>3</v>
      </c>
      <c r="B330" s="494"/>
      <c r="C330" s="494"/>
      <c r="D330" s="387" t="s">
        <v>6</v>
      </c>
      <c r="E330" s="373">
        <f>SUM(E331)</f>
        <v>927.68</v>
      </c>
      <c r="F330" s="373">
        <f t="shared" si="127"/>
        <v>950</v>
      </c>
      <c r="G330" s="373">
        <f t="shared" si="127"/>
        <v>0</v>
      </c>
      <c r="H330" s="373">
        <f t="shared" si="127"/>
        <v>949.5</v>
      </c>
      <c r="I330" s="374">
        <f t="shared" si="122"/>
        <v>102.35210417385305</v>
      </c>
      <c r="J330" s="450">
        <f t="shared" si="111"/>
        <v>99.94736842105263</v>
      </c>
    </row>
    <row r="331" spans="1:12" x14ac:dyDescent="0.25">
      <c r="A331" s="491">
        <v>38</v>
      </c>
      <c r="B331" s="491"/>
      <c r="C331" s="491"/>
      <c r="D331" s="393" t="s">
        <v>48</v>
      </c>
      <c r="E331" s="363">
        <f>SUM(E332)</f>
        <v>927.68</v>
      </c>
      <c r="F331" s="363">
        <f t="shared" si="127"/>
        <v>950</v>
      </c>
      <c r="G331" s="363">
        <f t="shared" si="127"/>
        <v>0</v>
      </c>
      <c r="H331" s="363">
        <f t="shared" si="127"/>
        <v>949.5</v>
      </c>
      <c r="I331" s="395">
        <f t="shared" si="122"/>
        <v>102.35210417385305</v>
      </c>
      <c r="J331" s="447">
        <f t="shared" si="111"/>
        <v>99.94736842105263</v>
      </c>
    </row>
    <row r="332" spans="1:12" s="134" customFormat="1" x14ac:dyDescent="0.25">
      <c r="A332" s="280">
        <v>381</v>
      </c>
      <c r="B332" s="281"/>
      <c r="C332" s="282"/>
      <c r="D332" s="312" t="s">
        <v>151</v>
      </c>
      <c r="E332" s="340">
        <f>SUM(E333)</f>
        <v>927.68</v>
      </c>
      <c r="F332" s="341">
        <v>950</v>
      </c>
      <c r="G332" s="341">
        <f t="shared" si="127"/>
        <v>0</v>
      </c>
      <c r="H332" s="341">
        <v>949.5</v>
      </c>
      <c r="I332" s="327">
        <f t="shared" si="122"/>
        <v>102.35210417385305</v>
      </c>
      <c r="J332" s="448">
        <f t="shared" si="111"/>
        <v>99.94736842105263</v>
      </c>
    </row>
    <row r="333" spans="1:12" s="134" customFormat="1" x14ac:dyDescent="0.25">
      <c r="A333" s="287">
        <v>3812</v>
      </c>
      <c r="B333" s="288"/>
      <c r="C333" s="289"/>
      <c r="D333" s="300" t="s">
        <v>194</v>
      </c>
      <c r="E333" s="341">
        <v>927.68</v>
      </c>
      <c r="F333" s="341"/>
      <c r="G333" s="341"/>
      <c r="H333" s="341">
        <v>927.68</v>
      </c>
      <c r="I333" s="97">
        <f t="shared" si="122"/>
        <v>100</v>
      </c>
      <c r="J333" s="449" t="e">
        <f t="shared" si="111"/>
        <v>#DIV/0!</v>
      </c>
    </row>
    <row r="334" spans="1:12" x14ac:dyDescent="0.25">
      <c r="A334" s="488" t="s">
        <v>107</v>
      </c>
      <c r="B334" s="488"/>
      <c r="C334" s="488"/>
      <c r="D334" s="71" t="s">
        <v>108</v>
      </c>
      <c r="E334" s="337">
        <f>SUM(E335+E342+E347)</f>
        <v>0</v>
      </c>
      <c r="F334" s="337">
        <f t="shared" ref="F334:H334" si="128">SUM(F335+F342+F347)</f>
        <v>0</v>
      </c>
      <c r="G334" s="337">
        <f t="shared" si="128"/>
        <v>0</v>
      </c>
      <c r="H334" s="337">
        <f t="shared" si="128"/>
        <v>0</v>
      </c>
      <c r="I334" s="325" t="e">
        <f t="shared" si="122"/>
        <v>#DIV/0!</v>
      </c>
      <c r="J334" s="444" t="e">
        <f t="shared" si="111"/>
        <v>#DIV/0!</v>
      </c>
    </row>
    <row r="335" spans="1:12" x14ac:dyDescent="0.25">
      <c r="A335" s="489" t="s">
        <v>63</v>
      </c>
      <c r="B335" s="489"/>
      <c r="C335" s="489"/>
      <c r="D335" s="297" t="s">
        <v>64</v>
      </c>
      <c r="E335" s="338">
        <f t="shared" ref="E335:H336" si="129">SUM(E336)</f>
        <v>0</v>
      </c>
      <c r="F335" s="338">
        <f t="shared" si="129"/>
        <v>0</v>
      </c>
      <c r="G335" s="338">
        <f t="shared" si="129"/>
        <v>0</v>
      </c>
      <c r="H335" s="338">
        <f t="shared" si="129"/>
        <v>0</v>
      </c>
      <c r="I335" s="326" t="e">
        <f t="shared" si="122"/>
        <v>#DIV/0!</v>
      </c>
      <c r="J335" s="445" t="e">
        <f t="shared" si="111"/>
        <v>#DIV/0!</v>
      </c>
    </row>
    <row r="336" spans="1:12" x14ac:dyDescent="0.25">
      <c r="A336" s="391">
        <v>3</v>
      </c>
      <c r="B336" s="377"/>
      <c r="C336" s="378"/>
      <c r="D336" s="378" t="s">
        <v>6</v>
      </c>
      <c r="E336" s="373">
        <f>SUM(E337)</f>
        <v>0</v>
      </c>
      <c r="F336" s="373">
        <f t="shared" si="129"/>
        <v>0</v>
      </c>
      <c r="G336" s="373">
        <f t="shared" si="129"/>
        <v>0</v>
      </c>
      <c r="H336" s="373">
        <f>SUM(H337+H343)</f>
        <v>0</v>
      </c>
      <c r="I336" s="374" t="e">
        <f t="shared" si="122"/>
        <v>#DIV/0!</v>
      </c>
      <c r="J336" s="450" t="e">
        <f t="shared" si="111"/>
        <v>#DIV/0!</v>
      </c>
    </row>
    <row r="337" spans="1:12" s="134" customFormat="1" x14ac:dyDescent="0.25">
      <c r="A337" s="292">
        <v>31</v>
      </c>
      <c r="B337" s="396"/>
      <c r="C337" s="397"/>
      <c r="D337" s="397" t="s">
        <v>7</v>
      </c>
      <c r="E337" s="363">
        <f>SUM(E338+E340)</f>
        <v>0</v>
      </c>
      <c r="F337" s="363">
        <f t="shared" ref="F337:H337" si="130">SUM(F338+F340)</f>
        <v>0</v>
      </c>
      <c r="G337" s="363">
        <f t="shared" si="130"/>
        <v>0</v>
      </c>
      <c r="H337" s="363">
        <f t="shared" si="130"/>
        <v>0</v>
      </c>
      <c r="I337" s="395" t="e">
        <f t="shared" si="122"/>
        <v>#DIV/0!</v>
      </c>
      <c r="J337" s="447" t="e">
        <f t="shared" si="111"/>
        <v>#DIV/0!</v>
      </c>
    </row>
    <row r="338" spans="1:12" s="134" customFormat="1" x14ac:dyDescent="0.25">
      <c r="A338" s="233">
        <v>311</v>
      </c>
      <c r="B338" s="234"/>
      <c r="C338" s="227"/>
      <c r="D338" s="227" t="s">
        <v>212</v>
      </c>
      <c r="E338" s="340">
        <f>SUM(E339)</f>
        <v>0</v>
      </c>
      <c r="F338" s="341">
        <f t="shared" ref="F338:H338" si="131">SUM(F339)</f>
        <v>0</v>
      </c>
      <c r="G338" s="341">
        <f t="shared" si="131"/>
        <v>0</v>
      </c>
      <c r="H338" s="341">
        <f t="shared" si="131"/>
        <v>0</v>
      </c>
      <c r="I338" s="327" t="e">
        <f t="shared" si="122"/>
        <v>#DIV/0!</v>
      </c>
      <c r="J338" s="448" t="e">
        <f t="shared" si="111"/>
        <v>#DIV/0!</v>
      </c>
    </row>
    <row r="339" spans="1:12" s="134" customFormat="1" x14ac:dyDescent="0.25">
      <c r="A339" s="235">
        <v>3111</v>
      </c>
      <c r="B339" s="114"/>
      <c r="C339" s="228"/>
      <c r="D339" s="228" t="s">
        <v>156</v>
      </c>
      <c r="E339" s="341"/>
      <c r="F339" s="341"/>
      <c r="G339" s="341"/>
      <c r="H339" s="341"/>
      <c r="I339" s="97" t="e">
        <f t="shared" si="122"/>
        <v>#DIV/0!</v>
      </c>
      <c r="J339" s="449" t="e">
        <f t="shared" si="111"/>
        <v>#DIV/0!</v>
      </c>
    </row>
    <row r="340" spans="1:12" x14ac:dyDescent="0.25">
      <c r="A340" s="233">
        <v>312</v>
      </c>
      <c r="B340" s="234"/>
      <c r="C340" s="227"/>
      <c r="D340" s="227" t="s">
        <v>158</v>
      </c>
      <c r="E340" s="340">
        <f>SUM(E341)</f>
        <v>0</v>
      </c>
      <c r="F340" s="341">
        <f t="shared" ref="F340:H340" si="132">SUM(F341)</f>
        <v>0</v>
      </c>
      <c r="G340" s="341">
        <f t="shared" si="132"/>
        <v>0</v>
      </c>
      <c r="H340" s="341">
        <f t="shared" si="132"/>
        <v>0</v>
      </c>
      <c r="I340" s="329" t="e">
        <f t="shared" si="122"/>
        <v>#DIV/0!</v>
      </c>
      <c r="J340" s="452" t="e">
        <f t="shared" si="111"/>
        <v>#DIV/0!</v>
      </c>
    </row>
    <row r="341" spans="1:12" s="134" customFormat="1" x14ac:dyDescent="0.25">
      <c r="A341" s="235">
        <v>3121</v>
      </c>
      <c r="B341" s="114"/>
      <c r="C341" s="228"/>
      <c r="D341" s="228" t="s">
        <v>158</v>
      </c>
      <c r="E341" s="341"/>
      <c r="F341" s="341"/>
      <c r="G341" s="341"/>
      <c r="H341" s="341"/>
      <c r="I341" s="97" t="e">
        <f t="shared" si="122"/>
        <v>#DIV/0!</v>
      </c>
      <c r="J341" s="449" t="e">
        <f t="shared" si="111"/>
        <v>#DIV/0!</v>
      </c>
    </row>
    <row r="342" spans="1:12" ht="25.5" x14ac:dyDescent="0.25">
      <c r="A342" s="489" t="s">
        <v>98</v>
      </c>
      <c r="B342" s="489"/>
      <c r="C342" s="489"/>
      <c r="D342" s="297" t="s">
        <v>99</v>
      </c>
      <c r="E342" s="338">
        <f t="shared" ref="E342:H345" si="133">SUM(E343)</f>
        <v>0</v>
      </c>
      <c r="F342" s="338">
        <f t="shared" si="133"/>
        <v>0</v>
      </c>
      <c r="G342" s="338">
        <f t="shared" si="133"/>
        <v>0</v>
      </c>
      <c r="H342" s="338">
        <f t="shared" si="133"/>
        <v>0</v>
      </c>
      <c r="I342" s="326" t="e">
        <f t="shared" si="122"/>
        <v>#DIV/0!</v>
      </c>
      <c r="J342" s="445" t="e">
        <f t="shared" si="111"/>
        <v>#DIV/0!</v>
      </c>
    </row>
    <row r="343" spans="1:12" x14ac:dyDescent="0.25">
      <c r="A343" s="490">
        <v>3</v>
      </c>
      <c r="B343" s="490"/>
      <c r="C343" s="490"/>
      <c r="D343" s="387" t="s">
        <v>6</v>
      </c>
      <c r="E343" s="373">
        <f t="shared" si="133"/>
        <v>0</v>
      </c>
      <c r="F343" s="373">
        <f t="shared" si="133"/>
        <v>0</v>
      </c>
      <c r="G343" s="373">
        <f t="shared" si="133"/>
        <v>0</v>
      </c>
      <c r="H343" s="373">
        <f t="shared" si="133"/>
        <v>0</v>
      </c>
      <c r="I343" s="374" t="e">
        <f t="shared" si="122"/>
        <v>#DIV/0!</v>
      </c>
      <c r="J343" s="450" t="e">
        <f t="shared" si="111"/>
        <v>#DIV/0!</v>
      </c>
    </row>
    <row r="344" spans="1:12" x14ac:dyDescent="0.25">
      <c r="A344" s="491">
        <v>32</v>
      </c>
      <c r="B344" s="491"/>
      <c r="C344" s="491"/>
      <c r="D344" s="393" t="s">
        <v>15</v>
      </c>
      <c r="E344" s="363">
        <f>SUM(E345)</f>
        <v>0</v>
      </c>
      <c r="F344" s="363">
        <f t="shared" si="133"/>
        <v>0</v>
      </c>
      <c r="G344" s="363">
        <f t="shared" si="133"/>
        <v>0</v>
      </c>
      <c r="H344" s="363">
        <f t="shared" si="133"/>
        <v>0</v>
      </c>
      <c r="I344" s="395" t="e">
        <f t="shared" si="122"/>
        <v>#DIV/0!</v>
      </c>
      <c r="J344" s="447" t="e">
        <f t="shared" si="111"/>
        <v>#DIV/0!</v>
      </c>
    </row>
    <row r="345" spans="1:12" s="134" customFormat="1" x14ac:dyDescent="0.25">
      <c r="A345" s="280">
        <v>323</v>
      </c>
      <c r="B345" s="281"/>
      <c r="C345" s="282"/>
      <c r="D345" s="312" t="s">
        <v>173</v>
      </c>
      <c r="E345" s="340">
        <f>SUM(E346)</f>
        <v>0</v>
      </c>
      <c r="F345" s="341">
        <f t="shared" si="133"/>
        <v>0</v>
      </c>
      <c r="G345" s="341">
        <f t="shared" si="133"/>
        <v>0</v>
      </c>
      <c r="H345" s="341">
        <f t="shared" si="133"/>
        <v>0</v>
      </c>
      <c r="I345" s="327" t="e">
        <f t="shared" si="122"/>
        <v>#DIV/0!</v>
      </c>
      <c r="J345" s="448" t="e">
        <f t="shared" si="111"/>
        <v>#DIV/0!</v>
      </c>
    </row>
    <row r="346" spans="1:12" s="134" customFormat="1" x14ac:dyDescent="0.25">
      <c r="A346" s="308">
        <v>3239</v>
      </c>
      <c r="B346" s="309"/>
      <c r="C346" s="310"/>
      <c r="D346" s="319" t="s">
        <v>182</v>
      </c>
      <c r="E346" s="341"/>
      <c r="F346" s="341"/>
      <c r="G346" s="350"/>
      <c r="H346" s="341"/>
      <c r="I346" s="97" t="e">
        <f t="shared" si="122"/>
        <v>#DIV/0!</v>
      </c>
      <c r="J346" s="449" t="e">
        <f t="shared" si="111"/>
        <v>#DIV/0!</v>
      </c>
    </row>
    <row r="347" spans="1:12" x14ac:dyDescent="0.25">
      <c r="A347" s="489" t="s">
        <v>109</v>
      </c>
      <c r="B347" s="489"/>
      <c r="C347" s="489"/>
      <c r="D347" s="297" t="s">
        <v>115</v>
      </c>
      <c r="E347" s="352">
        <f>SUM(E348)</f>
        <v>0</v>
      </c>
      <c r="F347" s="352">
        <f t="shared" ref="F347:H347" si="134">SUM(F348)</f>
        <v>0</v>
      </c>
      <c r="G347" s="352">
        <f t="shared" si="134"/>
        <v>0</v>
      </c>
      <c r="H347" s="352">
        <f t="shared" si="134"/>
        <v>0</v>
      </c>
      <c r="I347" s="326" t="e">
        <f t="shared" si="122"/>
        <v>#DIV/0!</v>
      </c>
      <c r="J347" s="445" t="e">
        <f t="shared" si="111"/>
        <v>#DIV/0!</v>
      </c>
    </row>
    <row r="348" spans="1:12" x14ac:dyDescent="0.25">
      <c r="A348" s="391">
        <v>3</v>
      </c>
      <c r="B348" s="377"/>
      <c r="C348" s="378"/>
      <c r="D348" s="378" t="s">
        <v>6</v>
      </c>
      <c r="E348" s="373">
        <f>SUM(E349+E356)</f>
        <v>0</v>
      </c>
      <c r="F348" s="373">
        <f t="shared" ref="F348:H348" si="135">SUM(F349+F356)</f>
        <v>0</v>
      </c>
      <c r="G348" s="373">
        <f t="shared" si="135"/>
        <v>0</v>
      </c>
      <c r="H348" s="373">
        <f t="shared" si="135"/>
        <v>0</v>
      </c>
      <c r="I348" s="374" t="e">
        <f t="shared" si="122"/>
        <v>#DIV/0!</v>
      </c>
      <c r="J348" s="450" t="e">
        <f t="shared" ref="J348:J372" si="136">H348/F348*100</f>
        <v>#DIV/0!</v>
      </c>
    </row>
    <row r="349" spans="1:12" x14ac:dyDescent="0.25">
      <c r="A349" s="398">
        <v>31</v>
      </c>
      <c r="B349" s="396"/>
      <c r="C349" s="397"/>
      <c r="D349" s="397" t="s">
        <v>7</v>
      </c>
      <c r="E349" s="363">
        <f>SUM(E350+E352+E354)</f>
        <v>0</v>
      </c>
      <c r="F349" s="363">
        <f t="shared" ref="F349:H349" si="137">SUM(F350+F352+F354)</f>
        <v>0</v>
      </c>
      <c r="G349" s="363">
        <f t="shared" si="137"/>
        <v>0</v>
      </c>
      <c r="H349" s="363">
        <f t="shared" si="137"/>
        <v>0</v>
      </c>
      <c r="I349" s="395" t="e">
        <f t="shared" si="122"/>
        <v>#DIV/0!</v>
      </c>
      <c r="J349" s="447" t="e">
        <f t="shared" si="136"/>
        <v>#DIV/0!</v>
      </c>
      <c r="L349" s="109"/>
    </row>
    <row r="350" spans="1:12" x14ac:dyDescent="0.25">
      <c r="A350" s="233">
        <v>311</v>
      </c>
      <c r="B350" s="234"/>
      <c r="C350" s="227"/>
      <c r="D350" s="227" t="s">
        <v>212</v>
      </c>
      <c r="E350" s="340">
        <f>SUM(E351)</f>
        <v>0</v>
      </c>
      <c r="F350" s="341">
        <f t="shared" ref="F350:H350" si="138">SUM(F351)</f>
        <v>0</v>
      </c>
      <c r="G350" s="341">
        <f t="shared" si="138"/>
        <v>0</v>
      </c>
      <c r="H350" s="341">
        <f t="shared" si="138"/>
        <v>0</v>
      </c>
      <c r="I350" s="327" t="e">
        <f t="shared" si="122"/>
        <v>#DIV/0!</v>
      </c>
      <c r="J350" s="448" t="e">
        <f t="shared" si="136"/>
        <v>#DIV/0!</v>
      </c>
    </row>
    <row r="351" spans="1:12" s="134" customFormat="1" x14ac:dyDescent="0.25">
      <c r="A351" s="235">
        <v>3111</v>
      </c>
      <c r="B351" s="114"/>
      <c r="C351" s="228"/>
      <c r="D351" s="228" t="s">
        <v>156</v>
      </c>
      <c r="E351" s="341"/>
      <c r="F351" s="341"/>
      <c r="G351" s="341"/>
      <c r="H351" s="341"/>
      <c r="I351" s="97" t="e">
        <f t="shared" si="122"/>
        <v>#DIV/0!</v>
      </c>
      <c r="J351" s="449" t="e">
        <f t="shared" si="136"/>
        <v>#DIV/0!</v>
      </c>
    </row>
    <row r="352" spans="1:12" s="134" customFormat="1" x14ac:dyDescent="0.25">
      <c r="A352" s="233">
        <v>312</v>
      </c>
      <c r="B352" s="234"/>
      <c r="C352" s="227"/>
      <c r="D352" s="227" t="s">
        <v>158</v>
      </c>
      <c r="E352" s="340">
        <f>SUM(E353)</f>
        <v>0</v>
      </c>
      <c r="F352" s="341">
        <f t="shared" ref="F352:H352" si="139">SUM(F353)</f>
        <v>0</v>
      </c>
      <c r="G352" s="341">
        <f t="shared" si="139"/>
        <v>0</v>
      </c>
      <c r="H352" s="341">
        <f t="shared" si="139"/>
        <v>0</v>
      </c>
      <c r="I352" s="327" t="e">
        <f t="shared" si="122"/>
        <v>#DIV/0!</v>
      </c>
      <c r="J352" s="448" t="e">
        <f t="shared" si="136"/>
        <v>#DIV/0!</v>
      </c>
    </row>
    <row r="353" spans="1:12" s="134" customFormat="1" x14ac:dyDescent="0.25">
      <c r="A353" s="235">
        <v>3121</v>
      </c>
      <c r="B353" s="114"/>
      <c r="C353" s="228"/>
      <c r="D353" s="228" t="s">
        <v>158</v>
      </c>
      <c r="E353" s="341"/>
      <c r="F353" s="341"/>
      <c r="G353" s="341"/>
      <c r="H353" s="341"/>
      <c r="I353" s="97" t="e">
        <f t="shared" si="122"/>
        <v>#DIV/0!</v>
      </c>
      <c r="J353" s="449" t="e">
        <f t="shared" si="136"/>
        <v>#DIV/0!</v>
      </c>
    </row>
    <row r="354" spans="1:12" s="134" customFormat="1" x14ac:dyDescent="0.25">
      <c r="A354" s="233">
        <v>313</v>
      </c>
      <c r="B354" s="234"/>
      <c r="C354" s="227"/>
      <c r="D354" s="227" t="s">
        <v>159</v>
      </c>
      <c r="E354" s="340">
        <f>SUM(E355)</f>
        <v>0</v>
      </c>
      <c r="F354" s="341">
        <f t="shared" ref="F354:H354" si="140">SUM(F355)</f>
        <v>0</v>
      </c>
      <c r="G354" s="341">
        <f t="shared" si="140"/>
        <v>0</v>
      </c>
      <c r="H354" s="341">
        <f t="shared" si="140"/>
        <v>0</v>
      </c>
      <c r="I354" s="327" t="e">
        <f t="shared" si="122"/>
        <v>#DIV/0!</v>
      </c>
      <c r="J354" s="448" t="e">
        <f t="shared" si="136"/>
        <v>#DIV/0!</v>
      </c>
    </row>
    <row r="355" spans="1:12" s="134" customFormat="1" ht="25.5" x14ac:dyDescent="0.25">
      <c r="A355" s="235">
        <v>3132</v>
      </c>
      <c r="B355" s="114"/>
      <c r="C355" s="228"/>
      <c r="D355" s="228" t="s">
        <v>213</v>
      </c>
      <c r="E355" s="341"/>
      <c r="F355" s="341"/>
      <c r="G355" s="341"/>
      <c r="H355" s="341"/>
      <c r="I355" s="97" t="e">
        <f t="shared" si="122"/>
        <v>#DIV/0!</v>
      </c>
      <c r="J355" s="449" t="e">
        <f t="shared" si="136"/>
        <v>#DIV/0!</v>
      </c>
    </row>
    <row r="356" spans="1:12" s="134" customFormat="1" x14ac:dyDescent="0.25">
      <c r="A356" s="292">
        <v>32</v>
      </c>
      <c r="B356" s="396"/>
      <c r="C356" s="397"/>
      <c r="D356" s="397" t="s">
        <v>15</v>
      </c>
      <c r="E356" s="363">
        <f>SUM(E357+E360)</f>
        <v>0</v>
      </c>
      <c r="F356" s="363">
        <f t="shared" ref="F356:H356" si="141">SUM(F357+F360)</f>
        <v>0</v>
      </c>
      <c r="G356" s="363">
        <f t="shared" si="141"/>
        <v>0</v>
      </c>
      <c r="H356" s="363">
        <f t="shared" si="141"/>
        <v>0</v>
      </c>
      <c r="I356" s="395" t="e">
        <f t="shared" si="122"/>
        <v>#DIV/0!</v>
      </c>
      <c r="J356" s="447" t="e">
        <f t="shared" si="136"/>
        <v>#DIV/0!</v>
      </c>
    </row>
    <row r="357" spans="1:12" s="134" customFormat="1" x14ac:dyDescent="0.25">
      <c r="A357" s="233">
        <v>321</v>
      </c>
      <c r="B357" s="234"/>
      <c r="C357" s="227"/>
      <c r="D357" s="227" t="s">
        <v>162</v>
      </c>
      <c r="E357" s="340">
        <f>SUM(E358+E359)</f>
        <v>0</v>
      </c>
      <c r="F357" s="341">
        <f t="shared" ref="F357:H357" si="142">SUM(F358+F359)</f>
        <v>0</v>
      </c>
      <c r="G357" s="341">
        <f t="shared" si="142"/>
        <v>0</v>
      </c>
      <c r="H357" s="341">
        <f t="shared" si="142"/>
        <v>0</v>
      </c>
      <c r="I357" s="327" t="e">
        <f t="shared" si="122"/>
        <v>#DIV/0!</v>
      </c>
      <c r="J357" s="448" t="e">
        <f t="shared" si="136"/>
        <v>#DIV/0!</v>
      </c>
    </row>
    <row r="358" spans="1:12" s="134" customFormat="1" x14ac:dyDescent="0.25">
      <c r="A358" s="322">
        <v>3211</v>
      </c>
      <c r="B358" s="309"/>
      <c r="C358" s="310"/>
      <c r="D358" s="300" t="s">
        <v>163</v>
      </c>
      <c r="E358" s="341"/>
      <c r="F358" s="341"/>
      <c r="G358" s="350"/>
      <c r="H358" s="341"/>
      <c r="I358" s="97" t="e">
        <f t="shared" si="122"/>
        <v>#DIV/0!</v>
      </c>
      <c r="J358" s="449" t="e">
        <f t="shared" si="136"/>
        <v>#DIV/0!</v>
      </c>
    </row>
    <row r="359" spans="1:12" s="134" customFormat="1" ht="25.5" x14ac:dyDescent="0.25">
      <c r="A359" s="235">
        <v>3212</v>
      </c>
      <c r="B359" s="114"/>
      <c r="C359" s="228"/>
      <c r="D359" s="228" t="s">
        <v>214</v>
      </c>
      <c r="E359" s="341"/>
      <c r="F359" s="341"/>
      <c r="G359" s="341"/>
      <c r="H359" s="341"/>
      <c r="I359" s="97" t="e">
        <f t="shared" si="122"/>
        <v>#DIV/0!</v>
      </c>
      <c r="J359" s="449" t="e">
        <f t="shared" si="136"/>
        <v>#DIV/0!</v>
      </c>
    </row>
    <row r="360" spans="1:12" s="134" customFormat="1" x14ac:dyDescent="0.25">
      <c r="A360" s="313">
        <v>322</v>
      </c>
      <c r="B360" s="314"/>
      <c r="C360" s="315"/>
      <c r="D360" s="312" t="s">
        <v>166</v>
      </c>
      <c r="E360" s="340">
        <f>SUM(E361)</f>
        <v>0</v>
      </c>
      <c r="F360" s="341">
        <f t="shared" ref="F360:H360" si="143">SUM(F361)</f>
        <v>0</v>
      </c>
      <c r="G360" s="341">
        <f t="shared" si="143"/>
        <v>0</v>
      </c>
      <c r="H360" s="341">
        <f t="shared" si="143"/>
        <v>0</v>
      </c>
      <c r="I360" s="327" t="e">
        <f t="shared" si="122"/>
        <v>#DIV/0!</v>
      </c>
      <c r="J360" s="448" t="e">
        <f t="shared" si="136"/>
        <v>#DIV/0!</v>
      </c>
    </row>
    <row r="361" spans="1:12" s="134" customFormat="1" ht="25.5" x14ac:dyDescent="0.25">
      <c r="A361" s="308">
        <v>3221</v>
      </c>
      <c r="B361" s="309"/>
      <c r="C361" s="310"/>
      <c r="D361" s="300" t="s">
        <v>219</v>
      </c>
      <c r="E361" s="341"/>
      <c r="F361" s="341"/>
      <c r="G361" s="350"/>
      <c r="H361" s="341"/>
      <c r="I361" s="97" t="e">
        <f t="shared" si="122"/>
        <v>#DIV/0!</v>
      </c>
      <c r="J361" s="449" t="e">
        <f t="shared" si="136"/>
        <v>#DIV/0!</v>
      </c>
    </row>
    <row r="362" spans="1:12" ht="14.45" customHeight="1" x14ac:dyDescent="0.25">
      <c r="A362" s="505" t="s">
        <v>114</v>
      </c>
      <c r="B362" s="506"/>
      <c r="C362" s="507"/>
      <c r="D362" s="59" t="s">
        <v>113</v>
      </c>
      <c r="E362" s="344">
        <f>SUM(E363+E368)</f>
        <v>0</v>
      </c>
      <c r="F362" s="344">
        <f t="shared" ref="F362:H362" si="144">SUM(F363+F368)</f>
        <v>0</v>
      </c>
      <c r="G362" s="344">
        <f t="shared" si="144"/>
        <v>0</v>
      </c>
      <c r="H362" s="344">
        <f t="shared" si="144"/>
        <v>0</v>
      </c>
      <c r="I362" s="325" t="e">
        <f t="shared" si="122"/>
        <v>#DIV/0!</v>
      </c>
      <c r="J362" s="444" t="e">
        <f t="shared" si="136"/>
        <v>#DIV/0!</v>
      </c>
      <c r="L362" s="109"/>
    </row>
    <row r="363" spans="1:12" ht="14.45" customHeight="1" x14ac:dyDescent="0.25">
      <c r="A363" s="498" t="s">
        <v>109</v>
      </c>
      <c r="B363" s="499"/>
      <c r="C363" s="500"/>
      <c r="D363" s="297" t="s">
        <v>115</v>
      </c>
      <c r="E363" s="352">
        <f>SUM(E364)</f>
        <v>0</v>
      </c>
      <c r="F363" s="352">
        <f t="shared" ref="F363:H366" si="145">SUM(F364)</f>
        <v>0</v>
      </c>
      <c r="G363" s="352">
        <f t="shared" si="145"/>
        <v>0</v>
      </c>
      <c r="H363" s="352">
        <f t="shared" si="145"/>
        <v>0</v>
      </c>
      <c r="I363" s="326" t="e">
        <f t="shared" si="122"/>
        <v>#DIV/0!</v>
      </c>
      <c r="J363" s="445" t="e">
        <f t="shared" si="136"/>
        <v>#DIV/0!</v>
      </c>
    </row>
    <row r="364" spans="1:12" x14ac:dyDescent="0.25">
      <c r="A364" s="501">
        <v>3</v>
      </c>
      <c r="B364" s="502"/>
      <c r="C364" s="503"/>
      <c r="D364" s="387" t="s">
        <v>6</v>
      </c>
      <c r="E364" s="392">
        <f>SUM(E365)</f>
        <v>0</v>
      </c>
      <c r="F364" s="392">
        <f t="shared" si="145"/>
        <v>0</v>
      </c>
      <c r="G364" s="392">
        <f t="shared" si="145"/>
        <v>0</v>
      </c>
      <c r="H364" s="392">
        <f t="shared" si="145"/>
        <v>0</v>
      </c>
      <c r="I364" s="374" t="e">
        <f t="shared" si="122"/>
        <v>#DIV/0!</v>
      </c>
      <c r="J364" s="450" t="e">
        <f t="shared" si="136"/>
        <v>#DIV/0!</v>
      </c>
    </row>
    <row r="365" spans="1:12" x14ac:dyDescent="0.25">
      <c r="A365" s="495">
        <v>32</v>
      </c>
      <c r="B365" s="496"/>
      <c r="C365" s="497"/>
      <c r="D365" s="393" t="s">
        <v>15</v>
      </c>
      <c r="E365" s="394">
        <f>SUM(E366)</f>
        <v>0</v>
      </c>
      <c r="F365" s="394">
        <f t="shared" si="145"/>
        <v>0</v>
      </c>
      <c r="G365" s="394">
        <f t="shared" si="145"/>
        <v>0</v>
      </c>
      <c r="H365" s="394">
        <f t="shared" si="145"/>
        <v>0</v>
      </c>
      <c r="I365" s="395" t="e">
        <f t="shared" si="122"/>
        <v>#DIV/0!</v>
      </c>
      <c r="J365" s="447" t="e">
        <f t="shared" si="136"/>
        <v>#DIV/0!</v>
      </c>
    </row>
    <row r="366" spans="1:12" s="104" customFormat="1" x14ac:dyDescent="0.25">
      <c r="A366" s="280">
        <v>322</v>
      </c>
      <c r="B366" s="281"/>
      <c r="C366" s="282"/>
      <c r="D366" s="72" t="s">
        <v>166</v>
      </c>
      <c r="E366" s="353">
        <f>SUM(E367)</f>
        <v>0</v>
      </c>
      <c r="F366" s="350">
        <f t="shared" si="145"/>
        <v>0</v>
      </c>
      <c r="G366" s="350">
        <f t="shared" si="145"/>
        <v>0</v>
      </c>
      <c r="H366" s="350">
        <f t="shared" si="145"/>
        <v>0</v>
      </c>
      <c r="I366" s="327" t="e">
        <f t="shared" si="122"/>
        <v>#DIV/0!</v>
      </c>
      <c r="J366" s="448" t="e">
        <f t="shared" si="136"/>
        <v>#DIV/0!</v>
      </c>
    </row>
    <row r="367" spans="1:12" s="109" customFormat="1" x14ac:dyDescent="0.25">
      <c r="A367" s="287">
        <v>3222</v>
      </c>
      <c r="B367" s="288"/>
      <c r="C367" s="289"/>
      <c r="D367" s="49" t="s">
        <v>168</v>
      </c>
      <c r="E367" s="350"/>
      <c r="F367" s="350"/>
      <c r="G367" s="350"/>
      <c r="H367" s="341"/>
      <c r="I367" s="97" t="e">
        <f t="shared" si="122"/>
        <v>#DIV/0!</v>
      </c>
      <c r="J367" s="449" t="e">
        <f t="shared" si="136"/>
        <v>#DIV/0!</v>
      </c>
    </row>
    <row r="368" spans="1:12" ht="14.45" customHeight="1" x14ac:dyDescent="0.25">
      <c r="A368" s="498" t="s">
        <v>65</v>
      </c>
      <c r="B368" s="499"/>
      <c r="C368" s="500"/>
      <c r="D368" s="297" t="s">
        <v>116</v>
      </c>
      <c r="E368" s="352">
        <f>SUM(E369)</f>
        <v>0</v>
      </c>
      <c r="F368" s="352">
        <f t="shared" ref="F368:H371" si="146">SUM(F369)</f>
        <v>0</v>
      </c>
      <c r="G368" s="352">
        <f t="shared" si="146"/>
        <v>0</v>
      </c>
      <c r="H368" s="352">
        <f t="shared" si="146"/>
        <v>0</v>
      </c>
      <c r="I368" s="326" t="e">
        <f t="shared" si="122"/>
        <v>#DIV/0!</v>
      </c>
      <c r="J368" s="445" t="e">
        <f t="shared" si="136"/>
        <v>#DIV/0!</v>
      </c>
    </row>
    <row r="369" spans="1:12" x14ac:dyDescent="0.25">
      <c r="A369" s="501">
        <v>3</v>
      </c>
      <c r="B369" s="502"/>
      <c r="C369" s="503"/>
      <c r="D369" s="387" t="s">
        <v>6</v>
      </c>
      <c r="E369" s="392">
        <f>SUM(E370)</f>
        <v>0</v>
      </c>
      <c r="F369" s="392">
        <f t="shared" si="146"/>
        <v>0</v>
      </c>
      <c r="G369" s="392">
        <f t="shared" si="146"/>
        <v>0</v>
      </c>
      <c r="H369" s="392">
        <f t="shared" si="146"/>
        <v>0</v>
      </c>
      <c r="I369" s="374" t="e">
        <f t="shared" si="122"/>
        <v>#DIV/0!</v>
      </c>
      <c r="J369" s="450" t="e">
        <f t="shared" si="136"/>
        <v>#DIV/0!</v>
      </c>
    </row>
    <row r="370" spans="1:12" x14ac:dyDescent="0.25">
      <c r="A370" s="495">
        <v>32</v>
      </c>
      <c r="B370" s="496"/>
      <c r="C370" s="497"/>
      <c r="D370" s="393" t="s">
        <v>15</v>
      </c>
      <c r="E370" s="394">
        <f>SUM(E371)</f>
        <v>0</v>
      </c>
      <c r="F370" s="394">
        <f t="shared" si="146"/>
        <v>0</v>
      </c>
      <c r="G370" s="394">
        <f t="shared" si="146"/>
        <v>0</v>
      </c>
      <c r="H370" s="394">
        <f t="shared" si="146"/>
        <v>0</v>
      </c>
      <c r="I370" s="395" t="e">
        <f t="shared" si="122"/>
        <v>#DIV/0!</v>
      </c>
      <c r="J370" s="447" t="e">
        <f t="shared" si="136"/>
        <v>#DIV/0!</v>
      </c>
    </row>
    <row r="371" spans="1:12" x14ac:dyDescent="0.25">
      <c r="A371" s="280">
        <v>322</v>
      </c>
      <c r="B371" s="281"/>
      <c r="C371" s="282"/>
      <c r="D371" s="72" t="s">
        <v>166</v>
      </c>
      <c r="E371" s="353">
        <f>SUM(E372)</f>
        <v>0</v>
      </c>
      <c r="F371" s="350">
        <f t="shared" si="146"/>
        <v>0</v>
      </c>
      <c r="G371" s="350">
        <f t="shared" si="146"/>
        <v>0</v>
      </c>
      <c r="H371" s="350">
        <f t="shared" si="146"/>
        <v>0</v>
      </c>
      <c r="I371" s="327" t="e">
        <f t="shared" si="122"/>
        <v>#DIV/0!</v>
      </c>
      <c r="J371" s="448" t="e">
        <f t="shared" si="136"/>
        <v>#DIV/0!</v>
      </c>
    </row>
    <row r="372" spans="1:12" x14ac:dyDescent="0.25">
      <c r="A372" s="287">
        <v>3222</v>
      </c>
      <c r="B372" s="288"/>
      <c r="C372" s="289"/>
      <c r="D372" s="49" t="s">
        <v>168</v>
      </c>
      <c r="E372" s="350"/>
      <c r="F372" s="350"/>
      <c r="G372" s="350"/>
      <c r="H372" s="341"/>
      <c r="I372" s="97" t="e">
        <f t="shared" si="122"/>
        <v>#DIV/0!</v>
      </c>
      <c r="J372" s="449" t="e">
        <f t="shared" si="136"/>
        <v>#DIV/0!</v>
      </c>
    </row>
    <row r="377" spans="1:12" x14ac:dyDescent="0.25">
      <c r="L377" s="104"/>
    </row>
  </sheetData>
  <mergeCells count="111">
    <mergeCell ref="A1:K1"/>
    <mergeCell ref="A12:C12"/>
    <mergeCell ref="A13:C13"/>
    <mergeCell ref="A21:C21"/>
    <mergeCell ref="A14:C14"/>
    <mergeCell ref="A118:C118"/>
    <mergeCell ref="A116:C116"/>
    <mergeCell ref="A149:C149"/>
    <mergeCell ref="A248:C248"/>
    <mergeCell ref="A48:C48"/>
    <mergeCell ref="A44:C44"/>
    <mergeCell ref="A45:C45"/>
    <mergeCell ref="A46:C46"/>
    <mergeCell ref="A47:C47"/>
    <mergeCell ref="A81:C81"/>
    <mergeCell ref="A82:C82"/>
    <mergeCell ref="A83:C83"/>
    <mergeCell ref="A117:C117"/>
    <mergeCell ref="A168:C168"/>
    <mergeCell ref="A169:C169"/>
    <mergeCell ref="A170:C170"/>
    <mergeCell ref="A174:C174"/>
    <mergeCell ref="A127:C127"/>
    <mergeCell ref="A143:C143"/>
    <mergeCell ref="A219:C219"/>
    <mergeCell ref="A184:C184"/>
    <mergeCell ref="A185:C185"/>
    <mergeCell ref="A187:C187"/>
    <mergeCell ref="A189:C189"/>
    <mergeCell ref="A10:C10"/>
    <mergeCell ref="A11:C11"/>
    <mergeCell ref="A5:I5"/>
    <mergeCell ref="A7:C7"/>
    <mergeCell ref="A144:C144"/>
    <mergeCell ref="A150:C150"/>
    <mergeCell ref="A152:C152"/>
    <mergeCell ref="A186:C186"/>
    <mergeCell ref="A188:C188"/>
    <mergeCell ref="A190:C190"/>
    <mergeCell ref="A201:C201"/>
    <mergeCell ref="A208:C208"/>
    <mergeCell ref="A209:C209"/>
    <mergeCell ref="A23:C23"/>
    <mergeCell ref="A214:C214"/>
    <mergeCell ref="A225:C225"/>
    <mergeCell ref="A226:C226"/>
    <mergeCell ref="A227:C227"/>
    <mergeCell ref="A230:C230"/>
    <mergeCell ref="A231:C231"/>
    <mergeCell ref="A162:C162"/>
    <mergeCell ref="A163:C163"/>
    <mergeCell ref="A224:C224"/>
    <mergeCell ref="A178:C178"/>
    <mergeCell ref="A192:C192"/>
    <mergeCell ref="A198:C198"/>
    <mergeCell ref="A191:C191"/>
    <mergeCell ref="A193:C193"/>
    <mergeCell ref="A195:C195"/>
    <mergeCell ref="A199:C199"/>
    <mergeCell ref="A200:C200"/>
    <mergeCell ref="A179:C179"/>
    <mergeCell ref="A180:C180"/>
    <mergeCell ref="A181:C181"/>
    <mergeCell ref="A182:C182"/>
    <mergeCell ref="A175:C175"/>
    <mergeCell ref="A176:C176"/>
    <mergeCell ref="A177:C177"/>
    <mergeCell ref="A202:C202"/>
    <mergeCell ref="A245:C245"/>
    <mergeCell ref="A246:C246"/>
    <mergeCell ref="A247:C247"/>
    <mergeCell ref="A256:C256"/>
    <mergeCell ref="A266:C266"/>
    <mergeCell ref="A234:C234"/>
    <mergeCell ref="A235:C235"/>
    <mergeCell ref="A236:C236"/>
    <mergeCell ref="A242:C242"/>
    <mergeCell ref="A244:C244"/>
    <mergeCell ref="A254:C254"/>
    <mergeCell ref="A255:C255"/>
    <mergeCell ref="A370:C370"/>
    <mergeCell ref="A363:C363"/>
    <mergeCell ref="A364:C364"/>
    <mergeCell ref="A365:C365"/>
    <mergeCell ref="A368:C368"/>
    <mergeCell ref="A369:C369"/>
    <mergeCell ref="A328:C328"/>
    <mergeCell ref="A330:C330"/>
    <mergeCell ref="A331:C331"/>
    <mergeCell ref="A334:C334"/>
    <mergeCell ref="A335:C335"/>
    <mergeCell ref="A362:C362"/>
    <mergeCell ref="A342:C342"/>
    <mergeCell ref="A344:C344"/>
    <mergeCell ref="A347:C347"/>
    <mergeCell ref="A343:C343"/>
    <mergeCell ref="A299:C299"/>
    <mergeCell ref="A322:C322"/>
    <mergeCell ref="A323:C323"/>
    <mergeCell ref="A324:C324"/>
    <mergeCell ref="A325:C325"/>
    <mergeCell ref="A306:C306"/>
    <mergeCell ref="A317:C317"/>
    <mergeCell ref="A318:C318"/>
    <mergeCell ref="A267:C267"/>
    <mergeCell ref="A284:C284"/>
    <mergeCell ref="A285:C285"/>
    <mergeCell ref="A298:C298"/>
    <mergeCell ref="A270:C270"/>
    <mergeCell ref="A280:C280"/>
    <mergeCell ref="A281:C281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DA8F-C9F5-4B76-972F-ED9EAB7A7805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2025-03-18T09:59:16Z</cp:lastPrinted>
  <dcterms:created xsi:type="dcterms:W3CDTF">2022-08-12T12:51:27Z</dcterms:created>
  <dcterms:modified xsi:type="dcterms:W3CDTF">2025-03-19T08:14:41Z</dcterms:modified>
</cp:coreProperties>
</file>