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User\Desktop\PR RAS 31122025\"/>
    </mc:Choice>
  </mc:AlternateContent>
  <xr:revisionPtr revIDLastSave="0" documentId="13_ncr:1_{2C0DAE0D-6B86-4D8C-8894-971854702AFE}" xr6:coauthVersionLast="36" xr6:coauthVersionMax="3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s="1"/>
  <c r="H327" i="9"/>
  <c r="G327" i="9"/>
  <c r="F327" i="9"/>
  <c r="H326" i="9"/>
  <c r="G326" i="9"/>
  <c r="E326" i="9" s="1"/>
  <c r="B326" i="9" s="1"/>
  <c r="F326" i="9"/>
  <c r="H325" i="9"/>
  <c r="G325" i="9"/>
  <c r="F325" i="9"/>
  <c r="H324" i="9"/>
  <c r="G324" i="9"/>
  <c r="F324" i="9"/>
  <c r="H323" i="9"/>
  <c r="E323" i="9" s="1"/>
  <c r="G323" i="9"/>
  <c r="F323" i="9"/>
  <c r="H322" i="9"/>
  <c r="G322" i="9"/>
  <c r="F322" i="9"/>
  <c r="H321" i="9"/>
  <c r="G321" i="9"/>
  <c r="E321" i="9" s="1"/>
  <c r="B321" i="9" s="1"/>
  <c r="F321" i="9"/>
  <c r="H320" i="9"/>
  <c r="G320" i="9"/>
  <c r="F320" i="9"/>
  <c r="H319" i="9"/>
  <c r="E319" i="9" s="1"/>
  <c r="B319" i="9" s="1"/>
  <c r="G319" i="9"/>
  <c r="F319" i="9"/>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F298" i="9" s="1"/>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F290" i="9"/>
  <c r="B290" i="9" s="1"/>
  <c r="E290" i="9"/>
  <c r="M289" i="9"/>
  <c r="L289" i="9"/>
  <c r="F289" i="9" s="1"/>
  <c r="E289" i="9"/>
  <c r="B289" i="9" s="1"/>
  <c r="M288" i="9"/>
  <c r="F288" i="9" s="1"/>
  <c r="L288" i="9"/>
  <c r="E288" i="9"/>
  <c r="B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M282" i="9"/>
  <c r="L282" i="9"/>
  <c r="F282" i="9"/>
  <c r="B282" i="9" s="1"/>
  <c r="E282" i="9"/>
  <c r="M281" i="9"/>
  <c r="L281" i="9"/>
  <c r="F281" i="9" s="1"/>
  <c r="E281" i="9"/>
  <c r="B281" i="9" s="1"/>
  <c r="M280" i="9"/>
  <c r="F280" i="9" s="1"/>
  <c r="L280" i="9"/>
  <c r="E280" i="9"/>
  <c r="B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M274" i="9"/>
  <c r="L274" i="9"/>
  <c r="F274" i="9"/>
  <c r="B274" i="9" s="1"/>
  <c r="E274" i="9"/>
  <c r="M273" i="9"/>
  <c r="L273" i="9"/>
  <c r="F273" i="9" s="1"/>
  <c r="E273" i="9"/>
  <c r="B273" i="9" s="1"/>
  <c r="M272" i="9"/>
  <c r="F272" i="9" s="1"/>
  <c r="L272" i="9"/>
  <c r="E272" i="9"/>
  <c r="B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M266" i="9"/>
  <c r="L266" i="9"/>
  <c r="F266" i="9"/>
  <c r="B266" i="9" s="1"/>
  <c r="E266" i="9"/>
  <c r="M265" i="9"/>
  <c r="L265" i="9"/>
  <c r="F265" i="9" s="1"/>
  <c r="E265" i="9"/>
  <c r="B265" i="9" s="1"/>
  <c r="M264" i="9"/>
  <c r="F264" i="9" s="1"/>
  <c r="L264" i="9"/>
  <c r="E264" i="9"/>
  <c r="B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M258" i="9"/>
  <c r="L258" i="9"/>
  <c r="F258" i="9"/>
  <c r="B258" i="9" s="1"/>
  <c r="E258" i="9"/>
  <c r="M257" i="9"/>
  <c r="L257" i="9"/>
  <c r="F257" i="9" s="1"/>
  <c r="E257" i="9"/>
  <c r="B257" i="9" s="1"/>
  <c r="M256" i="9"/>
  <c r="F256" i="9" s="1"/>
  <c r="L256" i="9"/>
  <c r="E256" i="9"/>
  <c r="B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M250" i="9"/>
  <c r="L250" i="9"/>
  <c r="F250" i="9"/>
  <c r="B250" i="9" s="1"/>
  <c r="E250" i="9"/>
  <c r="M249" i="9"/>
  <c r="L249" i="9"/>
  <c r="F249" i="9" s="1"/>
  <c r="E249" i="9"/>
  <c r="B249" i="9" s="1"/>
  <c r="M248" i="9"/>
  <c r="F248" i="9" s="1"/>
  <c r="L248" i="9"/>
  <c r="E248" i="9"/>
  <c r="B248" i="9"/>
  <c r="M247" i="9"/>
  <c r="L247" i="9"/>
  <c r="E247" i="9"/>
  <c r="M246" i="9"/>
  <c r="L246" i="9"/>
  <c r="F246" i="9"/>
  <c r="B246" i="9" s="1"/>
  <c r="E246" i="9"/>
  <c r="M245" i="9"/>
  <c r="L245" i="9"/>
  <c r="F245" i="9" s="1"/>
  <c r="E245" i="9"/>
  <c r="M244" i="9"/>
  <c r="F244" i="9" s="1"/>
  <c r="B244" i="9" s="1"/>
  <c r="L244" i="9"/>
  <c r="E244" i="9"/>
  <c r="M243" i="9"/>
  <c r="L243" i="9"/>
  <c r="F243" i="9" s="1"/>
  <c r="E243" i="9"/>
  <c r="M242" i="9"/>
  <c r="L242" i="9"/>
  <c r="F242" i="9"/>
  <c r="B242" i="9" s="1"/>
  <c r="E242" i="9"/>
  <c r="M241" i="9"/>
  <c r="L241" i="9"/>
  <c r="F241" i="9" s="1"/>
  <c r="E241" i="9"/>
  <c r="B241" i="9" s="1"/>
  <c r="M240" i="9"/>
  <c r="F240" i="9" s="1"/>
  <c r="L240" i="9"/>
  <c r="E240" i="9"/>
  <c r="B240" i="9"/>
  <c r="M239" i="9"/>
  <c r="L239" i="9"/>
  <c r="E239" i="9"/>
  <c r="M238" i="9"/>
  <c r="F238" i="9" s="1"/>
  <c r="B238" i="9" s="1"/>
  <c r="L238" i="9"/>
  <c r="E238" i="9"/>
  <c r="M237" i="9"/>
  <c r="L237" i="9"/>
  <c r="F237" i="9" s="1"/>
  <c r="E237" i="9"/>
  <c r="M236" i="9"/>
  <c r="L236" i="9"/>
  <c r="E236" i="9"/>
  <c r="M235" i="9"/>
  <c r="L235" i="9"/>
  <c r="F235" i="9" s="1"/>
  <c r="E235" i="9"/>
  <c r="B235" i="9" s="1"/>
  <c r="M234" i="9"/>
  <c r="F234" i="9" s="1"/>
  <c r="L234" i="9"/>
  <c r="E234" i="9"/>
  <c r="B234" i="9"/>
  <c r="M233" i="9"/>
  <c r="L233" i="9"/>
  <c r="F233" i="9" s="1"/>
  <c r="E233" i="9"/>
  <c r="B233" i="9" s="1"/>
  <c r="M232" i="9"/>
  <c r="F232" i="9" s="1"/>
  <c r="L232" i="9"/>
  <c r="E232" i="9"/>
  <c r="B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H167" i="9"/>
  <c r="G167" i="9"/>
  <c r="E167" i="9" s="1"/>
  <c r="F167" i="9"/>
  <c r="H166" i="9"/>
  <c r="G166" i="9"/>
  <c r="F166" i="9"/>
  <c r="H165" i="9"/>
  <c r="G165" i="9"/>
  <c r="F165" i="9"/>
  <c r="E165" i="9"/>
  <c r="B165" i="9" s="1"/>
  <c r="H164" i="9"/>
  <c r="G164" i="9"/>
  <c r="F164" i="9"/>
  <c r="E164" i="9"/>
  <c r="H163" i="9"/>
  <c r="G163" i="9"/>
  <c r="E163" i="9" s="1"/>
  <c r="F163" i="9"/>
  <c r="H162" i="9"/>
  <c r="G162" i="9"/>
  <c r="F162" i="9"/>
  <c r="H161" i="9"/>
  <c r="G161" i="9"/>
  <c r="F161" i="9"/>
  <c r="E161" i="9"/>
  <c r="B161" i="9" s="1"/>
  <c r="H160" i="9"/>
  <c r="G160" i="9"/>
  <c r="F160" i="9"/>
  <c r="E160" i="9"/>
  <c r="H159" i="9"/>
  <c r="G159" i="9"/>
  <c r="E159" i="9" s="1"/>
  <c r="F159" i="9"/>
  <c r="H158" i="9"/>
  <c r="G158" i="9"/>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F83" i="9"/>
  <c r="H82" i="9"/>
  <c r="G82" i="9"/>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H27" i="9"/>
  <c r="G27" i="9"/>
  <c r="E27" i="9" s="1"/>
  <c r="F27" i="9"/>
  <c r="H26" i="9"/>
  <c r="G26" i="9"/>
  <c r="F26" i="9"/>
  <c r="H25" i="9"/>
  <c r="G25" i="9"/>
  <c r="F25" i="9"/>
  <c r="E25" i="9"/>
  <c r="B25" i="9" s="1"/>
  <c r="F24" i="9"/>
  <c r="F4" i="9"/>
  <c r="O3" i="9"/>
  <c r="G296" i="9" s="1"/>
  <c r="I3" i="9"/>
  <c r="H3" i="9"/>
  <c r="G3" i="9"/>
  <c r="D104" i="8"/>
  <c r="D97" i="8"/>
  <c r="D92" i="8"/>
  <c r="D87" i="8"/>
  <c r="D82" i="8"/>
  <c r="D77" i="8"/>
  <c r="D72" i="8"/>
  <c r="D67" i="8"/>
  <c r="D62" i="8"/>
  <c r="D57" i="8"/>
  <c r="C1634" i="1" s="1"/>
  <c r="G1634" i="1" s="1"/>
  <c r="D52" i="8"/>
  <c r="C1629" i="1" s="1"/>
  <c r="D46" i="8"/>
  <c r="D37" i="8"/>
  <c r="D27" i="8"/>
  <c r="D25" i="8" s="1"/>
  <c r="C1602" i="1" s="1"/>
  <c r="G1602" i="1" s="1"/>
  <c r="D18" i="8"/>
  <c r="D8" i="8"/>
  <c r="D6" i="8" s="1"/>
  <c r="C1583" i="1" s="1"/>
  <c r="H1583" i="1" s="1"/>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252" i="5"/>
  <c r="C1256" i="1"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1075" i="1" s="1"/>
  <c r="D71"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3" i="1" s="1"/>
  <c r="D428" i="4"/>
  <c r="F427" i="4"/>
  <c r="E427" i="4"/>
  <c r="D427" i="4"/>
  <c r="D648" i="4" s="1"/>
  <c r="F648" i="4" s="1"/>
  <c r="E426" i="4"/>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56" i="1"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0" i="1" s="1"/>
  <c r="H230" i="1" s="1"/>
  <c r="D234" i="4"/>
  <c r="F234" i="4" s="1"/>
  <c r="F233" i="4"/>
  <c r="F232" i="4"/>
  <c r="F231" i="4"/>
  <c r="E231" i="4"/>
  <c r="D231" i="4"/>
  <c r="F229" i="4"/>
  <c r="F228" i="4"/>
  <c r="F227" i="4"/>
  <c r="F226" i="4"/>
  <c r="E225" i="4"/>
  <c r="D225" i="4"/>
  <c r="F225" i="4" s="1"/>
  <c r="F224" i="4"/>
  <c r="F223" i="4"/>
  <c r="E222" i="4"/>
  <c r="E221" i="4" s="1"/>
  <c r="D217" i="1" s="1"/>
  <c r="H217" i="1"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0" i="1" s="1"/>
  <c r="H190" i="1" s="1"/>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D141" i="4"/>
  <c r="E140" i="4"/>
  <c r="D136" i="1" s="1"/>
  <c r="H136" i="1" s="1"/>
  <c r="D140" i="4"/>
  <c r="F140" i="4" s="1"/>
  <c r="F139" i="4"/>
  <c r="F138" i="4"/>
  <c r="F137" i="4"/>
  <c r="F136" i="4"/>
  <c r="E135" i="4"/>
  <c r="E134" i="4" s="1"/>
  <c r="D135" i="4"/>
  <c r="F133" i="4"/>
  <c r="F132" i="4"/>
  <c r="F131" i="4"/>
  <c r="F130" i="4"/>
  <c r="E129" i="4"/>
  <c r="F129" i="4" s="1"/>
  <c r="D129" i="4"/>
  <c r="F128" i="4"/>
  <c r="F127" i="4"/>
  <c r="F126"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0" i="1" s="1"/>
  <c r="H70" i="1" s="1"/>
  <c r="D74" i="4"/>
  <c r="F73" i="4"/>
  <c r="F72" i="4"/>
  <c r="F71" i="4"/>
  <c r="E71" i="4"/>
  <c r="D71" i="4"/>
  <c r="F70" i="4"/>
  <c r="F69" i="4"/>
  <c r="E68" i="4"/>
  <c r="F68" i="4" s="1"/>
  <c r="D68" i="4"/>
  <c r="F67" i="4"/>
  <c r="F66" i="4"/>
  <c r="F65" i="4"/>
  <c r="E64" i="4"/>
  <c r="D64" i="4"/>
  <c r="D49" i="4" s="1"/>
  <c r="C45" i="1"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H1683" i="1" s="1"/>
  <c r="H1682" i="1"/>
  <c r="C1682" i="1"/>
  <c r="G1682" i="1" s="1"/>
  <c r="H1681" i="1"/>
  <c r="G1681" i="1"/>
  <c r="C1681" i="1"/>
  <c r="C1680" i="1"/>
  <c r="H1680" i="1" s="1"/>
  <c r="G1679" i="1"/>
  <c r="C1679" i="1"/>
  <c r="H1679" i="1" s="1"/>
  <c r="C1678" i="1"/>
  <c r="G1678" i="1" s="1"/>
  <c r="H1677" i="1"/>
  <c r="G1677" i="1"/>
  <c r="C1677" i="1"/>
  <c r="H1676" i="1"/>
  <c r="G1676" i="1"/>
  <c r="C1676" i="1"/>
  <c r="C1675" i="1"/>
  <c r="H1675" i="1" s="1"/>
  <c r="H1674" i="1"/>
  <c r="C1674" i="1"/>
  <c r="G1674" i="1" s="1"/>
  <c r="H1673" i="1"/>
  <c r="G1673" i="1"/>
  <c r="C1673" i="1"/>
  <c r="C1672" i="1"/>
  <c r="H1672" i="1" s="1"/>
  <c r="G1671" i="1"/>
  <c r="C1671" i="1"/>
  <c r="H1671" i="1" s="1"/>
  <c r="C1670" i="1"/>
  <c r="G1670" i="1" s="1"/>
  <c r="H1669" i="1"/>
  <c r="G1669" i="1"/>
  <c r="C1669" i="1"/>
  <c r="H1668" i="1"/>
  <c r="G1668" i="1"/>
  <c r="C1668" i="1"/>
  <c r="C1667" i="1"/>
  <c r="H1667" i="1" s="1"/>
  <c r="H1666" i="1"/>
  <c r="C1666" i="1"/>
  <c r="G1666" i="1" s="1"/>
  <c r="C1665" i="1"/>
  <c r="H1665" i="1" s="1"/>
  <c r="C1664" i="1"/>
  <c r="H1664" i="1" s="1"/>
  <c r="G1663" i="1"/>
  <c r="C1663" i="1"/>
  <c r="H1663" i="1" s="1"/>
  <c r="C1662" i="1"/>
  <c r="G1662" i="1" s="1"/>
  <c r="H1661" i="1"/>
  <c r="G1661" i="1"/>
  <c r="C1661" i="1"/>
  <c r="G1660" i="1"/>
  <c r="C1660" i="1"/>
  <c r="H1660" i="1" s="1"/>
  <c r="C1659" i="1"/>
  <c r="H1659" i="1" s="1"/>
  <c r="H1658" i="1"/>
  <c r="C1658" i="1"/>
  <c r="G1658" i="1" s="1"/>
  <c r="H1657" i="1"/>
  <c r="G1657" i="1"/>
  <c r="C1657" i="1"/>
  <c r="C1656" i="1"/>
  <c r="H1656" i="1" s="1"/>
  <c r="G1655" i="1"/>
  <c r="C1655" i="1"/>
  <c r="H1655" i="1" s="1"/>
  <c r="C1654" i="1"/>
  <c r="G1654" i="1" s="1"/>
  <c r="H1653" i="1"/>
  <c r="G1653" i="1"/>
  <c r="C1653" i="1"/>
  <c r="H1652" i="1"/>
  <c r="G1652" i="1"/>
  <c r="C1652" i="1"/>
  <c r="C1651" i="1"/>
  <c r="H1651" i="1" s="1"/>
  <c r="H1650" i="1"/>
  <c r="C1650" i="1"/>
  <c r="G1650" i="1" s="1"/>
  <c r="H1649" i="1"/>
  <c r="G1649" i="1"/>
  <c r="C1649" i="1"/>
  <c r="C1648" i="1"/>
  <c r="H1648" i="1" s="1"/>
  <c r="G1647" i="1"/>
  <c r="C1647" i="1"/>
  <c r="H1647" i="1" s="1"/>
  <c r="C1646" i="1"/>
  <c r="G1646" i="1" s="1"/>
  <c r="H1645" i="1"/>
  <c r="G1645" i="1"/>
  <c r="C1645" i="1"/>
  <c r="H1644" i="1"/>
  <c r="G1644" i="1"/>
  <c r="C1644" i="1"/>
  <c r="C1643" i="1"/>
  <c r="H1643" i="1" s="1"/>
  <c r="H1642" i="1"/>
  <c r="C1642" i="1"/>
  <c r="G1642" i="1" s="1"/>
  <c r="H1641" i="1"/>
  <c r="G1641" i="1"/>
  <c r="C1641" i="1"/>
  <c r="C1640" i="1"/>
  <c r="H1640" i="1" s="1"/>
  <c r="C1639" i="1"/>
  <c r="H1639" i="1" s="1"/>
  <c r="C1638" i="1"/>
  <c r="G1638" i="1" s="1"/>
  <c r="H1637" i="1"/>
  <c r="G1637" i="1"/>
  <c r="C1637" i="1"/>
  <c r="H1636" i="1"/>
  <c r="G1636" i="1"/>
  <c r="C1636" i="1"/>
  <c r="C1635" i="1"/>
  <c r="H1635" i="1" s="1"/>
  <c r="H1633" i="1"/>
  <c r="G1633" i="1"/>
  <c r="C1633" i="1"/>
  <c r="C1632" i="1"/>
  <c r="H1632" i="1" s="1"/>
  <c r="G1631" i="1"/>
  <c r="C1631" i="1"/>
  <c r="H1631" i="1" s="1"/>
  <c r="C1630" i="1"/>
  <c r="G1630" i="1" s="1"/>
  <c r="C1627" i="1"/>
  <c r="H1627" i="1" s="1"/>
  <c r="H1626" i="1"/>
  <c r="C1626" i="1"/>
  <c r="G1626" i="1" s="1"/>
  <c r="H1625" i="1"/>
  <c r="G1625" i="1"/>
  <c r="C1625" i="1"/>
  <c r="C1624" i="1"/>
  <c r="H1624" i="1" s="1"/>
  <c r="C1623" i="1"/>
  <c r="H1623" i="1" s="1"/>
  <c r="C1620" i="1"/>
  <c r="H1620" i="1" s="1"/>
  <c r="G1619" i="1"/>
  <c r="C1619" i="1"/>
  <c r="H1619" i="1" s="1"/>
  <c r="C1618" i="1"/>
  <c r="G1618" i="1" s="1"/>
  <c r="H1617" i="1"/>
  <c r="G1617" i="1"/>
  <c r="C1617" i="1"/>
  <c r="H1616" i="1"/>
  <c r="G1616" i="1"/>
  <c r="C1616" i="1"/>
  <c r="C1615" i="1"/>
  <c r="H1615" i="1" s="1"/>
  <c r="H1614" i="1"/>
  <c r="C1614" i="1"/>
  <c r="G1614" i="1" s="1"/>
  <c r="H1613" i="1"/>
  <c r="C1613" i="1"/>
  <c r="G1613" i="1" s="1"/>
  <c r="C1612" i="1"/>
  <c r="H1612" i="1" s="1"/>
  <c r="C1611" i="1"/>
  <c r="H1611" i="1" s="1"/>
  <c r="C1610" i="1"/>
  <c r="G1610" i="1" s="1"/>
  <c r="H1609" i="1"/>
  <c r="G1609" i="1"/>
  <c r="C1609" i="1"/>
  <c r="H1608" i="1"/>
  <c r="G1608" i="1"/>
  <c r="C1608" i="1"/>
  <c r="C1607" i="1"/>
  <c r="H1607" i="1" s="1"/>
  <c r="C1606" i="1"/>
  <c r="G1606" i="1" s="1"/>
  <c r="C1605" i="1"/>
  <c r="G1605" i="1" s="1"/>
  <c r="G1603" i="1"/>
  <c r="C1603" i="1"/>
  <c r="H1603" i="1" s="1"/>
  <c r="H1601" i="1"/>
  <c r="C1601" i="1"/>
  <c r="G1601" i="1" s="1"/>
  <c r="H1600" i="1"/>
  <c r="G1600" i="1"/>
  <c r="C1600" i="1"/>
  <c r="C1599" i="1"/>
  <c r="H1599" i="1" s="1"/>
  <c r="H1598" i="1"/>
  <c r="C1598" i="1"/>
  <c r="G1598" i="1" s="1"/>
  <c r="H1597" i="1"/>
  <c r="G1597" i="1"/>
  <c r="C1597" i="1"/>
  <c r="C1596" i="1"/>
  <c r="H1596" i="1" s="1"/>
  <c r="G1595" i="1"/>
  <c r="C1595" i="1"/>
  <c r="H1595" i="1" s="1"/>
  <c r="C1594" i="1"/>
  <c r="G1594" i="1" s="1"/>
  <c r="C1593" i="1"/>
  <c r="H1593" i="1" s="1"/>
  <c r="C1592" i="1"/>
  <c r="H1592" i="1" s="1"/>
  <c r="C1591" i="1"/>
  <c r="H1591" i="1" s="1"/>
  <c r="C1590" i="1"/>
  <c r="G1590" i="1" s="1"/>
  <c r="H1589" i="1"/>
  <c r="G1589" i="1"/>
  <c r="C1589" i="1"/>
  <c r="C1588" i="1"/>
  <c r="H1588" i="1" s="1"/>
  <c r="C1587" i="1"/>
  <c r="H1587" i="1" s="1"/>
  <c r="C1586" i="1"/>
  <c r="G1586" i="1" s="1"/>
  <c r="H1584" i="1"/>
  <c r="G1584" i="1"/>
  <c r="C1584" i="1"/>
  <c r="H1582" i="1"/>
  <c r="C1582" i="1"/>
  <c r="G1582" i="1" s="1"/>
  <c r="D1581" i="1"/>
  <c r="C1581" i="1"/>
  <c r="H1581" i="1" s="1"/>
  <c r="D1580" i="1"/>
  <c r="C1580" i="1"/>
  <c r="J1580" i="1" s="1"/>
  <c r="D1579" i="1"/>
  <c r="G1579" i="1" s="1"/>
  <c r="C1579" i="1"/>
  <c r="H1578" i="1"/>
  <c r="G1578" i="1"/>
  <c r="I1578" i="1" s="1"/>
  <c r="D1578" i="1"/>
  <c r="C1578" i="1"/>
  <c r="J1578" i="1" s="1"/>
  <c r="H1577" i="1"/>
  <c r="G1577" i="1"/>
  <c r="D1577" i="1"/>
  <c r="C1577" i="1"/>
  <c r="D1576" i="1"/>
  <c r="C1576" i="1"/>
  <c r="H1576" i="1" s="1"/>
  <c r="D1575" i="1"/>
  <c r="C1575" i="1"/>
  <c r="J1575" i="1" s="1"/>
  <c r="D1574" i="1"/>
  <c r="G1574" i="1" s="1"/>
  <c r="C1574" i="1"/>
  <c r="D1573" i="1"/>
  <c r="C1573" i="1"/>
  <c r="J1573" i="1" s="1"/>
  <c r="D1572" i="1"/>
  <c r="C1572" i="1"/>
  <c r="H1572" i="1" s="1"/>
  <c r="D1571" i="1"/>
  <c r="C1571" i="1"/>
  <c r="H1571" i="1" s="1"/>
  <c r="D1570" i="1"/>
  <c r="C1570" i="1"/>
  <c r="H1570" i="1" s="1"/>
  <c r="D1569" i="1"/>
  <c r="C1569" i="1"/>
  <c r="J1569" i="1" s="1"/>
  <c r="D1568" i="1"/>
  <c r="G1568" i="1" s="1"/>
  <c r="C1568" i="1"/>
  <c r="H1567" i="1"/>
  <c r="G1567" i="1"/>
  <c r="I1567" i="1" s="1"/>
  <c r="D1567" i="1"/>
  <c r="C1567" i="1"/>
  <c r="J1567" i="1" s="1"/>
  <c r="D1566" i="1"/>
  <c r="C1566" i="1"/>
  <c r="H1566" i="1" s="1"/>
  <c r="D1565" i="1"/>
  <c r="C1565" i="1"/>
  <c r="J1565" i="1" s="1"/>
  <c r="D1564" i="1"/>
  <c r="G1564" i="1" s="1"/>
  <c r="C1564" i="1"/>
  <c r="D1563" i="1"/>
  <c r="C1563" i="1"/>
  <c r="H1563" i="1" s="1"/>
  <c r="H1562" i="1"/>
  <c r="G1562" i="1"/>
  <c r="I1562" i="1" s="1"/>
  <c r="D1562" i="1"/>
  <c r="C1562" i="1"/>
  <c r="J1562" i="1" s="1"/>
  <c r="G1561" i="1"/>
  <c r="I1561" i="1" s="1"/>
  <c r="D1561" i="1"/>
  <c r="C1561" i="1"/>
  <c r="H1561" i="1" s="1"/>
  <c r="H1560" i="1"/>
  <c r="D1560" i="1"/>
  <c r="C1560" i="1"/>
  <c r="J1560" i="1" s="1"/>
  <c r="D1559" i="1"/>
  <c r="C1559" i="1"/>
  <c r="H1559" i="1" s="1"/>
  <c r="H1558" i="1"/>
  <c r="G1558" i="1"/>
  <c r="I1558" i="1" s="1"/>
  <c r="D1558" i="1"/>
  <c r="C1558" i="1"/>
  <c r="J1558" i="1" s="1"/>
  <c r="G1557" i="1"/>
  <c r="I1557" i="1" s="1"/>
  <c r="D1557" i="1"/>
  <c r="C1557" i="1"/>
  <c r="H1557" i="1" s="1"/>
  <c r="D1556" i="1"/>
  <c r="G1556" i="1" s="1"/>
  <c r="C1556" i="1"/>
  <c r="D1555" i="1"/>
  <c r="H1554" i="1"/>
  <c r="G1554" i="1"/>
  <c r="I1554" i="1" s="1"/>
  <c r="D1554" i="1"/>
  <c r="C1554" i="1"/>
  <c r="J1554" i="1" s="1"/>
  <c r="G1553" i="1"/>
  <c r="I1553" i="1" s="1"/>
  <c r="D1553" i="1"/>
  <c r="C1553" i="1"/>
  <c r="H1553" i="1" s="1"/>
  <c r="H1552" i="1"/>
  <c r="D1552" i="1"/>
  <c r="C1552" i="1"/>
  <c r="J1552" i="1" s="1"/>
  <c r="D1551" i="1"/>
  <c r="C1551" i="1"/>
  <c r="H1551" i="1" s="1"/>
  <c r="H1550" i="1"/>
  <c r="G1550" i="1"/>
  <c r="I1550" i="1" s="1"/>
  <c r="D1550" i="1"/>
  <c r="C1550" i="1"/>
  <c r="J1550" i="1" s="1"/>
  <c r="G1549" i="1"/>
  <c r="I1549" i="1" s="1"/>
  <c r="D1549" i="1"/>
  <c r="C1549" i="1"/>
  <c r="H1549" i="1" s="1"/>
  <c r="H1548" i="1"/>
  <c r="D1548" i="1"/>
  <c r="C1548" i="1"/>
  <c r="J1548" i="1" s="1"/>
  <c r="J1547" i="1"/>
  <c r="D1547" i="1"/>
  <c r="C1547" i="1"/>
  <c r="G1547" i="1" s="1"/>
  <c r="J1546" i="1"/>
  <c r="D1546" i="1"/>
  <c r="H1546" i="1" s="1"/>
  <c r="C1546" i="1"/>
  <c r="D1545" i="1"/>
  <c r="H1545" i="1" s="1"/>
  <c r="C1545" i="1"/>
  <c r="J1544" i="1"/>
  <c r="H1544" i="1"/>
  <c r="G1544" i="1"/>
  <c r="I1544" i="1" s="1"/>
  <c r="D1544" i="1"/>
  <c r="C1544" i="1"/>
  <c r="D1543" i="1"/>
  <c r="C1543" i="1"/>
  <c r="G1543" i="1" s="1"/>
  <c r="J1542" i="1"/>
  <c r="D1542" i="1"/>
  <c r="H1542" i="1" s="1"/>
  <c r="C1542" i="1"/>
  <c r="D1541" i="1"/>
  <c r="H1541" i="1" s="1"/>
  <c r="C1541" i="1"/>
  <c r="D1540" i="1"/>
  <c r="C1540" i="1"/>
  <c r="G1540" i="1" s="1"/>
  <c r="D1539" i="1"/>
  <c r="C1539" i="1"/>
  <c r="G1539" i="1" s="1"/>
  <c r="D1536" i="1"/>
  <c r="C1536" i="1"/>
  <c r="G1536" i="1" s="1"/>
  <c r="D1535" i="1"/>
  <c r="C1535" i="1"/>
  <c r="G1535" i="1" s="1"/>
  <c r="H1534" i="1"/>
  <c r="D1534" i="1"/>
  <c r="C1534" i="1"/>
  <c r="G1534" i="1" s="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G1513" i="1" s="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D1388" i="1"/>
  <c r="H1388" i="1" s="1"/>
  <c r="C1388" i="1"/>
  <c r="D1387" i="1"/>
  <c r="H1387" i="1" s="1"/>
  <c r="C1387" i="1"/>
  <c r="D1386" i="1"/>
  <c r="H1386" i="1" s="1"/>
  <c r="C1386" i="1"/>
  <c r="D1385" i="1"/>
  <c r="H1385" i="1" s="1"/>
  <c r="C1385" i="1"/>
  <c r="D1384" i="1"/>
  <c r="H1384" i="1" s="1"/>
  <c r="C1384" i="1"/>
  <c r="H1383" i="1"/>
  <c r="D1383" i="1"/>
  <c r="G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D1342" i="1"/>
  <c r="G1342" i="1" s="1"/>
  <c r="C1342" i="1"/>
  <c r="H1341" i="1"/>
  <c r="G1341" i="1"/>
  <c r="D1341" i="1"/>
  <c r="C1341"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H1306" i="1"/>
  <c r="G1306" i="1"/>
  <c r="D1306" i="1"/>
  <c r="C1306" i="1"/>
  <c r="H1305" i="1"/>
  <c r="D1305" i="1"/>
  <c r="G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D1264" i="1"/>
  <c r="H1263" i="1"/>
  <c r="G1263" i="1"/>
  <c r="D1263" i="1"/>
  <c r="C1263" i="1"/>
  <c r="H1262" i="1"/>
  <c r="G1262" i="1"/>
  <c r="D1262" i="1"/>
  <c r="C1262" i="1"/>
  <c r="D1261" i="1"/>
  <c r="H1261" i="1" s="1"/>
  <c r="C1261" i="1"/>
  <c r="C1260" i="1"/>
  <c r="H1258" i="1"/>
  <c r="D1258" i="1"/>
  <c r="C1258" i="1"/>
  <c r="G1258" i="1" s="1"/>
  <c r="D1257" i="1"/>
  <c r="C1257" i="1"/>
  <c r="D1256" i="1"/>
  <c r="H1254" i="1"/>
  <c r="D1254" i="1"/>
  <c r="G1254" i="1" s="1"/>
  <c r="C1254" i="1"/>
  <c r="H1253" i="1"/>
  <c r="D1253" i="1"/>
  <c r="G1253" i="1" s="1"/>
  <c r="C1253"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H1189" i="1" s="1"/>
  <c r="C1189" i="1"/>
  <c r="H1188" i="1"/>
  <c r="G1188" i="1"/>
  <c r="D1188" i="1"/>
  <c r="C1188" i="1"/>
  <c r="D1187" i="1"/>
  <c r="H1187" i="1" s="1"/>
  <c r="C1187" i="1"/>
  <c r="H1186" i="1"/>
  <c r="D1186" i="1"/>
  <c r="G1186" i="1" s="1"/>
  <c r="C1186" i="1"/>
  <c r="D1185" i="1"/>
  <c r="G1185" i="1" s="1"/>
  <c r="C1185" i="1"/>
  <c r="H1184" i="1"/>
  <c r="D1184" i="1"/>
  <c r="G1184" i="1" s="1"/>
  <c r="C1184" i="1"/>
  <c r="H1183" i="1"/>
  <c r="G1183" i="1"/>
  <c r="D1183" i="1"/>
  <c r="C1183" i="1"/>
  <c r="D1182" i="1"/>
  <c r="G1182" i="1" s="1"/>
  <c r="C1182"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G1045" i="1" s="1"/>
  <c r="C1045" i="1"/>
  <c r="H1044" i="1"/>
  <c r="G1044" i="1"/>
  <c r="D1044" i="1"/>
  <c r="C1044" i="1"/>
  <c r="H1043" i="1"/>
  <c r="G1043" i="1"/>
  <c r="D1043" i="1"/>
  <c r="C1043" i="1"/>
  <c r="H1042" i="1"/>
  <c r="G1042" i="1"/>
  <c r="D1042" i="1"/>
  <c r="C1042" i="1"/>
  <c r="D1041" i="1"/>
  <c r="G1041" i="1" s="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G1034" i="1" s="1"/>
  <c r="C1034"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D1025" i="1"/>
  <c r="H1025" i="1" s="1"/>
  <c r="C1025" i="1"/>
  <c r="D1024" i="1"/>
  <c r="H1024" i="1" s="1"/>
  <c r="C1024" i="1"/>
  <c r="D1023" i="1"/>
  <c r="H1023" i="1" s="1"/>
  <c r="C1023" i="1"/>
  <c r="D1022" i="1"/>
  <c r="H1022" i="1" s="1"/>
  <c r="C1022" i="1"/>
  <c r="D1021" i="1"/>
  <c r="H1021" i="1" s="1"/>
  <c r="C1021" i="1"/>
  <c r="H1020" i="1"/>
  <c r="D1020" i="1"/>
  <c r="G1020" i="1" s="1"/>
  <c r="C1020" i="1"/>
  <c r="H1019" i="1"/>
  <c r="G1019" i="1"/>
  <c r="D1019" i="1"/>
  <c r="C1019"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G728" i="1"/>
  <c r="D728" i="1"/>
  <c r="H728" i="1" s="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G650" i="1"/>
  <c r="D650" i="1"/>
  <c r="C650" i="1"/>
  <c r="C649" i="1"/>
  <c r="D648" i="1"/>
  <c r="H648" i="1" s="1"/>
  <c r="C648" i="1"/>
  <c r="D647" i="1"/>
  <c r="H647" i="1" s="1"/>
  <c r="C647" i="1"/>
  <c r="D646" i="1"/>
  <c r="H646" i="1" s="1"/>
  <c r="C646" i="1"/>
  <c r="D645" i="1"/>
  <c r="H645" i="1" s="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G422" i="1" s="1"/>
  <c r="C422" i="1"/>
  <c r="D421" i="1"/>
  <c r="G421" i="1" s="1"/>
  <c r="C421" i="1"/>
  <c r="G416" i="1"/>
  <c r="D416" i="1"/>
  <c r="H416" i="1" s="1"/>
  <c r="C416" i="1"/>
  <c r="D415" i="1"/>
  <c r="H415" i="1" s="1"/>
  <c r="C415" i="1"/>
  <c r="H414" i="1"/>
  <c r="G414" i="1"/>
  <c r="D414" i="1"/>
  <c r="C414" i="1"/>
  <c r="D411" i="1"/>
  <c r="H411" i="1" s="1"/>
  <c r="C411" i="1"/>
  <c r="H410" i="1"/>
  <c r="D410" i="1"/>
  <c r="G410" i="1" s="1"/>
  <c r="C410" i="1"/>
  <c r="G409" i="1"/>
  <c r="D409" i="1"/>
  <c r="H409" i="1" s="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D379" i="1"/>
  <c r="H379" i="1" s="1"/>
  <c r="C379" i="1"/>
  <c r="D378" i="1"/>
  <c r="H378" i="1" s="1"/>
  <c r="C378" i="1"/>
  <c r="D377" i="1"/>
  <c r="H377" i="1" s="1"/>
  <c r="C377" i="1"/>
  <c r="H376" i="1"/>
  <c r="D376" i="1"/>
  <c r="G376" i="1" s="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D300" i="1"/>
  <c r="C300" i="1"/>
  <c r="D299" i="1"/>
  <c r="H299" i="1" s="1"/>
  <c r="C299" i="1"/>
  <c r="G298" i="1"/>
  <c r="D298" i="1"/>
  <c r="H298" i="1" s="1"/>
  <c r="C298"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G267" i="1"/>
  <c r="D267" i="1"/>
  <c r="H267" i="1" s="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G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C218" i="1"/>
  <c r="G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D199" i="1"/>
  <c r="D198" i="1"/>
  <c r="D197" i="1"/>
  <c r="H197" i="1" s="1"/>
  <c r="C197" i="1"/>
  <c r="D196" i="1"/>
  <c r="H196" i="1" s="1"/>
  <c r="C196" i="1"/>
  <c r="D195" i="1"/>
  <c r="H195" i="1" s="1"/>
  <c r="C195" i="1"/>
  <c r="G194" i="1"/>
  <c r="D194" i="1"/>
  <c r="H194" i="1" s="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G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H164" i="1"/>
  <c r="D164" i="1"/>
  <c r="G164" i="1" s="1"/>
  <c r="C164" i="1"/>
  <c r="H163" i="1"/>
  <c r="G163" i="1"/>
  <c r="D163" i="1"/>
  <c r="C163" i="1"/>
  <c r="D162" i="1"/>
  <c r="H162" i="1" s="1"/>
  <c r="C162" i="1"/>
  <c r="C161" i="1"/>
  <c r="G159" i="1"/>
  <c r="D159" i="1"/>
  <c r="H159" i="1" s="1"/>
  <c r="C159" i="1"/>
  <c r="H158" i="1"/>
  <c r="D158" i="1"/>
  <c r="G158" i="1" s="1"/>
  <c r="C158" i="1"/>
  <c r="D157" i="1"/>
  <c r="H157" i="1" s="1"/>
  <c r="C157" i="1"/>
  <c r="H156" i="1"/>
  <c r="D156" i="1"/>
  <c r="G156" i="1" s="1"/>
  <c r="C156" i="1"/>
  <c r="H155" i="1"/>
  <c r="D155" i="1"/>
  <c r="G155" i="1" s="1"/>
  <c r="C155" i="1"/>
  <c r="H154" i="1"/>
  <c r="G154" i="1"/>
  <c r="D154" i="1"/>
  <c r="C154" i="1"/>
  <c r="H153" i="1"/>
  <c r="G153" i="1"/>
  <c r="D153" i="1"/>
  <c r="C153" i="1"/>
  <c r="H152" i="1"/>
  <c r="G152" i="1"/>
  <c r="D152" i="1"/>
  <c r="C152" i="1"/>
  <c r="G151"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G136" i="1"/>
  <c r="C136" i="1"/>
  <c r="D135" i="1"/>
  <c r="H135" i="1" s="1"/>
  <c r="C135" i="1"/>
  <c r="D134" i="1"/>
  <c r="H134" i="1" s="1"/>
  <c r="C134" i="1"/>
  <c r="D133" i="1"/>
  <c r="H133" i="1" s="1"/>
  <c r="C133" i="1"/>
  <c r="H132" i="1"/>
  <c r="D132" i="1"/>
  <c r="G132" i="1" s="1"/>
  <c r="C132" i="1"/>
  <c r="C131" i="1"/>
  <c r="D130" i="1"/>
  <c r="H129" i="1"/>
  <c r="G129" i="1"/>
  <c r="D129" i="1"/>
  <c r="C129" i="1"/>
  <c r="H128" i="1"/>
  <c r="G128" i="1"/>
  <c r="D128" i="1"/>
  <c r="C128" i="1"/>
  <c r="H127" i="1"/>
  <c r="G127" i="1"/>
  <c r="D127" i="1"/>
  <c r="C127" i="1"/>
  <c r="H126" i="1"/>
  <c r="D126" i="1"/>
  <c r="G126" i="1" s="1"/>
  <c r="C126"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G70" i="1"/>
  <c r="C70" i="1"/>
  <c r="H69" i="1"/>
  <c r="G69" i="1"/>
  <c r="D69" i="1"/>
  <c r="C69" i="1"/>
  <c r="H68" i="1"/>
  <c r="G68" i="1"/>
  <c r="D68" i="1"/>
  <c r="C68" i="1"/>
  <c r="H67" i="1"/>
  <c r="G67" i="1"/>
  <c r="D67" i="1"/>
  <c r="C67" i="1"/>
  <c r="H66" i="1"/>
  <c r="G66" i="1"/>
  <c r="D66" i="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40" i="1" l="1"/>
  <c r="H1513" i="1"/>
  <c r="F236" i="9"/>
  <c r="B236" i="9" s="1"/>
  <c r="E37" i="9"/>
  <c r="B37" i="9" s="1"/>
  <c r="E324" i="9"/>
  <c r="B324" i="9" s="1"/>
  <c r="H300" i="1"/>
  <c r="G1386" i="1"/>
  <c r="G1387" i="1"/>
  <c r="G1388" i="1"/>
  <c r="G1389" i="1"/>
  <c r="G1374" i="1"/>
  <c r="G1385" i="1"/>
  <c r="G1384" i="1"/>
  <c r="G1292" i="1"/>
  <c r="C1278" i="1"/>
  <c r="G1278" i="1" s="1"/>
  <c r="H1257" i="1"/>
  <c r="F252" i="5"/>
  <c r="H1256" i="1"/>
  <c r="G1252" i="1"/>
  <c r="H1252" i="1"/>
  <c r="G1267" i="1"/>
  <c r="G1266" i="1"/>
  <c r="E304" i="9"/>
  <c r="B304" i="9" s="1"/>
  <c r="G1189" i="1"/>
  <c r="G1187" i="1"/>
  <c r="H1185" i="1"/>
  <c r="G1261" i="1"/>
  <c r="E337" i="9"/>
  <c r="B337" i="9" s="1"/>
  <c r="G1265" i="1"/>
  <c r="G1287" i="1"/>
  <c r="G1281" i="1"/>
  <c r="H1260" i="1"/>
  <c r="G1260" i="1"/>
  <c r="F256" i="5"/>
  <c r="E255" i="5"/>
  <c r="D1259" i="1" s="1"/>
  <c r="G1256" i="1"/>
  <c r="G1257" i="1"/>
  <c r="G1251" i="1"/>
  <c r="E340" i="9"/>
  <c r="B340" i="9" s="1"/>
  <c r="H1182" i="1"/>
  <c r="E312" i="9"/>
  <c r="B312" i="9" s="1"/>
  <c r="G1092" i="1"/>
  <c r="G1087" i="1"/>
  <c r="G1090" i="1"/>
  <c r="G1075" i="1"/>
  <c r="H1075" i="1"/>
  <c r="H1045" i="1"/>
  <c r="D1018" i="1"/>
  <c r="G1018" i="1" s="1"/>
  <c r="H1033" i="1"/>
  <c r="H1041" i="1"/>
  <c r="G1057" i="1"/>
  <c r="H1057" i="1"/>
  <c r="H1040" i="1"/>
  <c r="H1034" i="1"/>
  <c r="G1025" i="1"/>
  <c r="G1024" i="1"/>
  <c r="G1023" i="1"/>
  <c r="H1018" i="1"/>
  <c r="G1022" i="1"/>
  <c r="G1021" i="1"/>
  <c r="E12" i="5"/>
  <c r="D1017" i="1" s="1"/>
  <c r="H34" i="3"/>
  <c r="C1555" i="1"/>
  <c r="H1555" i="1" s="1"/>
  <c r="D5" i="7"/>
  <c r="C1538" i="1" s="1"/>
  <c r="G1571" i="1"/>
  <c r="G1572" i="1"/>
  <c r="G1573" i="1"/>
  <c r="H1573" i="1"/>
  <c r="I30" i="3"/>
  <c r="D1510" i="1"/>
  <c r="F115" i="6"/>
  <c r="D1511" i="1"/>
  <c r="E311" i="9"/>
  <c r="E320" i="9"/>
  <c r="B320" i="9" s="1"/>
  <c r="E327" i="9"/>
  <c r="E36" i="9"/>
  <c r="B36" i="9" s="1"/>
  <c r="E307" i="9"/>
  <c r="B307" i="9" s="1"/>
  <c r="G1623" i="1"/>
  <c r="G1665" i="1"/>
  <c r="G1639" i="1"/>
  <c r="H1634" i="1"/>
  <c r="G1629" i="1"/>
  <c r="H1629" i="1"/>
  <c r="D51" i="8"/>
  <c r="C1628" i="1" s="1"/>
  <c r="G1611" i="1"/>
  <c r="H1605" i="1"/>
  <c r="H1590" i="1"/>
  <c r="G1593" i="1"/>
  <c r="G1592" i="1"/>
  <c r="C1604" i="1"/>
  <c r="H1604" i="1" s="1"/>
  <c r="H1606" i="1"/>
  <c r="G1587" i="1"/>
  <c r="C1585" i="1"/>
  <c r="G735" i="1"/>
  <c r="E55" i="9"/>
  <c r="E50" i="9"/>
  <c r="B50" i="9" s="1"/>
  <c r="E38" i="9"/>
  <c r="B38" i="9" s="1"/>
  <c r="H676" i="1"/>
  <c r="E35" i="9"/>
  <c r="B35" i="9" s="1"/>
  <c r="E34" i="9"/>
  <c r="B34" i="9" s="1"/>
  <c r="E296" i="9"/>
  <c r="B296" i="9" s="1"/>
  <c r="E26" i="9"/>
  <c r="B26" i="9" s="1"/>
  <c r="G648" i="1"/>
  <c r="G647" i="1"/>
  <c r="G646" i="1"/>
  <c r="G411" i="1"/>
  <c r="F412" i="4"/>
  <c r="H421" i="1"/>
  <c r="E647" i="4"/>
  <c r="D641" i="1" s="1"/>
  <c r="G415" i="1"/>
  <c r="H422" i="1"/>
  <c r="G645" i="1"/>
  <c r="G407" i="1"/>
  <c r="G408" i="1"/>
  <c r="G388" i="1"/>
  <c r="G389" i="1"/>
  <c r="F393" i="4"/>
  <c r="G380" i="1"/>
  <c r="G379" i="1"/>
  <c r="E373" i="4"/>
  <c r="E360" i="4" s="1"/>
  <c r="G378" i="1"/>
  <c r="G377" i="1"/>
  <c r="H374" i="1"/>
  <c r="H423" i="1"/>
  <c r="G423" i="1"/>
  <c r="G300" i="1"/>
  <c r="G299" i="1"/>
  <c r="E294" i="9"/>
  <c r="B294" i="9" s="1"/>
  <c r="E273" i="4"/>
  <c r="F247" i="9"/>
  <c r="B247" i="9" s="1"/>
  <c r="E83" i="9"/>
  <c r="E82" i="9"/>
  <c r="B82" i="9" s="1"/>
  <c r="E262" i="4"/>
  <c r="D258" i="1" s="1"/>
  <c r="G197" i="1"/>
  <c r="G196" i="1"/>
  <c r="G195" i="1"/>
  <c r="G193" i="1"/>
  <c r="G190" i="1"/>
  <c r="G183" i="1"/>
  <c r="F178" i="4"/>
  <c r="G182" i="1"/>
  <c r="H181" i="1"/>
  <c r="F239" i="9"/>
  <c r="B239" i="9" s="1"/>
  <c r="G180" i="1"/>
  <c r="E51" i="9"/>
  <c r="G179" i="1"/>
  <c r="G178" i="1"/>
  <c r="G177" i="1"/>
  <c r="G176" i="1"/>
  <c r="G174" i="1"/>
  <c r="G175" i="1"/>
  <c r="G173" i="1"/>
  <c r="G172" i="1"/>
  <c r="G171" i="1"/>
  <c r="G170" i="1"/>
  <c r="G169" i="1"/>
  <c r="G168" i="1"/>
  <c r="G166" i="1"/>
  <c r="G167" i="1"/>
  <c r="G165" i="1"/>
  <c r="F165" i="4"/>
  <c r="G161" i="1"/>
  <c r="G162" i="1"/>
  <c r="E164" i="4"/>
  <c r="D160" i="1" s="1"/>
  <c r="G157" i="1"/>
  <c r="B237" i="9"/>
  <c r="D150" i="1"/>
  <c r="E153" i="4"/>
  <c r="G24" i="9" s="1"/>
  <c r="G135" i="1"/>
  <c r="G134" i="1"/>
  <c r="G133" i="1"/>
  <c r="D131" i="1"/>
  <c r="E125" i="4"/>
  <c r="F125" i="4" s="1"/>
  <c r="D125" i="1"/>
  <c r="D121" i="1"/>
  <c r="G122" i="1"/>
  <c r="G124" i="1"/>
  <c r="G108" i="1"/>
  <c r="G113" i="1"/>
  <c r="E106" i="4"/>
  <c r="D102" i="1" s="1"/>
  <c r="E46" i="9"/>
  <c r="B46" i="9" s="1"/>
  <c r="G79" i="1"/>
  <c r="G81" i="1"/>
  <c r="F83" i="4"/>
  <c r="G65" i="1"/>
  <c r="H64" i="1"/>
  <c r="E31" i="9"/>
  <c r="B31" i="9" s="1"/>
  <c r="E322" i="9"/>
  <c r="B322" i="9" s="1"/>
  <c r="E329" i="9"/>
  <c r="B329" i="9" s="1"/>
  <c r="G556" i="1"/>
  <c r="H556" i="1"/>
  <c r="H603" i="1"/>
  <c r="G603" i="1"/>
  <c r="H649" i="1"/>
  <c r="G649" i="1"/>
  <c r="J1551" i="1"/>
  <c r="J1559" i="1"/>
  <c r="D82" i="4"/>
  <c r="F91" i="4"/>
  <c r="F203" i="4"/>
  <c r="D202" i="4"/>
  <c r="G156" i="9"/>
  <c r="E156" i="9" s="1"/>
  <c r="B156" i="9" s="1"/>
  <c r="F607" i="4"/>
  <c r="D597" i="4"/>
  <c r="D255" i="5"/>
  <c r="F260" i="5"/>
  <c r="J1543" i="1"/>
  <c r="J1566" i="1"/>
  <c r="J1570" i="1"/>
  <c r="J1576" i="1"/>
  <c r="J1581" i="1"/>
  <c r="G1583" i="1"/>
  <c r="H1586" i="1"/>
  <c r="G1588" i="1"/>
  <c r="G1591" i="1"/>
  <c r="H1594" i="1"/>
  <c r="G1596" i="1"/>
  <c r="G1599" i="1"/>
  <c r="H1602" i="1"/>
  <c r="G1607" i="1"/>
  <c r="H1610" i="1"/>
  <c r="G1612" i="1"/>
  <c r="G1615" i="1"/>
  <c r="H1618" i="1"/>
  <c r="G1620" i="1"/>
  <c r="F49" i="4"/>
  <c r="E49" i="4"/>
  <c r="D45" i="1" s="1"/>
  <c r="G45" i="1" s="1"/>
  <c r="F135" i="4"/>
  <c r="D134" i="4"/>
  <c r="H24" i="9"/>
  <c r="D164" i="4"/>
  <c r="F189" i="4"/>
  <c r="E230" i="4"/>
  <c r="D226" i="1" s="1"/>
  <c r="F263" i="4"/>
  <c r="D262" i="4"/>
  <c r="F467" i="4"/>
  <c r="D466" i="4"/>
  <c r="G314" i="9"/>
  <c r="E314" i="9" s="1"/>
  <c r="B314" i="9" s="1"/>
  <c r="F89" i="5"/>
  <c r="D88" i="5"/>
  <c r="D89" i="6"/>
  <c r="F94" i="6"/>
  <c r="C19" i="1"/>
  <c r="C87" i="1"/>
  <c r="C199" i="1"/>
  <c r="C265" i="1"/>
  <c r="C293" i="1"/>
  <c r="C601" i="1"/>
  <c r="C1264" i="1"/>
  <c r="H1536" i="1"/>
  <c r="H1540" i="1"/>
  <c r="G1542" i="1"/>
  <c r="I1542" i="1" s="1"/>
  <c r="G1546" i="1"/>
  <c r="I1546" i="1" s="1"/>
  <c r="J1549" i="1"/>
  <c r="G1551" i="1"/>
  <c r="I1551" i="1" s="1"/>
  <c r="J1553" i="1"/>
  <c r="G1555" i="1"/>
  <c r="J1557" i="1"/>
  <c r="G1559" i="1"/>
  <c r="I1559" i="1" s="1"/>
  <c r="J1561" i="1"/>
  <c r="G1563" i="1"/>
  <c r="G1565" i="1"/>
  <c r="G1569" i="1"/>
  <c r="G1575" i="1"/>
  <c r="G1580" i="1"/>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H1686" i="1"/>
  <c r="D7" i="4"/>
  <c r="F106" i="4"/>
  <c r="D309" i="4"/>
  <c r="F314" i="4"/>
  <c r="E430" i="4"/>
  <c r="E640" i="4" s="1"/>
  <c r="D634" i="1" s="1"/>
  <c r="D5" i="6"/>
  <c r="F10" i="6"/>
  <c r="H33" i="3"/>
  <c r="D39" i="1"/>
  <c r="D40" i="1"/>
  <c r="D218" i="1"/>
  <c r="D355" i="1"/>
  <c r="D529" i="1"/>
  <c r="D530" i="1"/>
  <c r="D531" i="1"/>
  <c r="D592" i="1"/>
  <c r="H1535" i="1"/>
  <c r="H1539" i="1"/>
  <c r="G1541" i="1"/>
  <c r="I1541" i="1" s="1"/>
  <c r="J1541" i="1"/>
  <c r="H1543" i="1"/>
  <c r="I1543" i="1" s="1"/>
  <c r="G1545" i="1"/>
  <c r="I1545" i="1" s="1"/>
  <c r="J1545" i="1"/>
  <c r="H1547" i="1"/>
  <c r="G1548" i="1"/>
  <c r="I1548" i="1" s="1"/>
  <c r="G1552" i="1"/>
  <c r="I1552" i="1" s="1"/>
  <c r="H1556" i="1"/>
  <c r="G1560" i="1"/>
  <c r="I1560" i="1" s="1"/>
  <c r="H1564" i="1"/>
  <c r="I1564" i="1" s="1"/>
  <c r="J1564" i="1"/>
  <c r="H1565" i="1"/>
  <c r="G1566" i="1"/>
  <c r="I1566" i="1" s="1"/>
  <c r="H1568" i="1"/>
  <c r="I1568" i="1" s="1"/>
  <c r="J1568" i="1"/>
  <c r="H1569" i="1"/>
  <c r="G1570" i="1"/>
  <c r="I1570" i="1" s="1"/>
  <c r="H1574" i="1"/>
  <c r="I1574" i="1" s="1"/>
  <c r="J1574" i="1"/>
  <c r="H1575" i="1"/>
  <c r="G1576" i="1"/>
  <c r="I1576" i="1" s="1"/>
  <c r="H1579" i="1"/>
  <c r="I1579" i="1" s="1"/>
  <c r="J1579" i="1"/>
  <c r="H1580" i="1"/>
  <c r="G1581" i="1"/>
  <c r="I1581" i="1" s="1"/>
  <c r="F74" i="4"/>
  <c r="F194" i="4"/>
  <c r="D230" i="4"/>
  <c r="D152" i="4" s="1"/>
  <c r="F237" i="4"/>
  <c r="F514" i="4"/>
  <c r="D491" i="4"/>
  <c r="F64" i="4"/>
  <c r="D361" i="4"/>
  <c r="F366" i="4"/>
  <c r="D373" i="4"/>
  <c r="E648" i="4"/>
  <c r="D642" i="1" s="1"/>
  <c r="D522" i="4"/>
  <c r="F529" i="4"/>
  <c r="D584" i="4"/>
  <c r="D12" i="5"/>
  <c r="F45" i="5"/>
  <c r="D135" i="5"/>
  <c r="E141" i="6"/>
  <c r="F130" i="6"/>
  <c r="D129" i="6"/>
  <c r="D44" i="8"/>
  <c r="E321" i="4"/>
  <c r="D316" i="1" s="1"/>
  <c r="D647" i="4"/>
  <c r="F426" i="4"/>
  <c r="D430" i="4"/>
  <c r="D536" i="4"/>
  <c r="F204" i="5"/>
  <c r="D203" i="5"/>
  <c r="F36" i="6"/>
  <c r="D35" i="6"/>
  <c r="D114" i="6"/>
  <c r="E5" i="7"/>
  <c r="G346" i="9" s="1"/>
  <c r="E346" i="9" s="1"/>
  <c r="F572" i="4"/>
  <c r="D571" i="4"/>
  <c r="F630" i="4"/>
  <c r="D629" i="4"/>
  <c r="F656" i="4"/>
  <c r="F70" i="5"/>
  <c r="H316" i="9"/>
  <c r="H315" i="9"/>
  <c r="E147" i="5"/>
  <c r="G336" i="9"/>
  <c r="E336" i="9" s="1"/>
  <c r="B336" i="9" s="1"/>
  <c r="F178" i="5"/>
  <c r="D177" i="5"/>
  <c r="F150" i="5"/>
  <c r="F219" i="5"/>
  <c r="F277" i="5"/>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09" i="9"/>
  <c r="G180" i="9"/>
  <c r="H179" i="9"/>
  <c r="G310" i="9"/>
  <c r="E310" i="9" s="1"/>
  <c r="B310"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8" i="9"/>
  <c r="E178" i="9" s="1"/>
  <c r="B178" i="9" s="1"/>
  <c r="G176" i="9"/>
  <c r="E176" i="9" s="1"/>
  <c r="B176" i="9" s="1"/>
  <c r="G174" i="9"/>
  <c r="E174" i="9" s="1"/>
  <c r="B174" i="9" s="1"/>
  <c r="M228" i="9"/>
  <c r="I10" i="9"/>
  <c r="B27" i="9"/>
  <c r="B43" i="9"/>
  <c r="B51" i="9"/>
  <c r="B59" i="9"/>
  <c r="B67" i="9"/>
  <c r="B75" i="9"/>
  <c r="B83" i="9"/>
  <c r="B91" i="9"/>
  <c r="B99" i="9"/>
  <c r="B107" i="9"/>
  <c r="B115" i="9"/>
  <c r="B123" i="9"/>
  <c r="B131" i="9"/>
  <c r="E133" i="9"/>
  <c r="B133" i="9" s="1"/>
  <c r="G179" i="9"/>
  <c r="E179" i="9" s="1"/>
  <c r="B179" i="9" s="1"/>
  <c r="E88" i="5"/>
  <c r="D1093" i="1" s="1"/>
  <c r="E177" i="5"/>
  <c r="G177" i="9"/>
  <c r="E177" i="9" s="1"/>
  <c r="B177" i="9" s="1"/>
  <c r="G315" i="9"/>
  <c r="G316" i="9"/>
  <c r="E339" i="9"/>
  <c r="B339" i="9" s="1"/>
  <c r="B28" i="9"/>
  <c r="B39" i="9"/>
  <c r="B47" i="9"/>
  <c r="B55" i="9"/>
  <c r="B63" i="9"/>
  <c r="B71" i="9"/>
  <c r="B79" i="9"/>
  <c r="B87" i="9"/>
  <c r="B95" i="9"/>
  <c r="B103" i="9"/>
  <c r="B111" i="9"/>
  <c r="B119" i="9"/>
  <c r="B127" i="9"/>
  <c r="G175" i="9"/>
  <c r="E175" i="9" s="1"/>
  <c r="B175" i="9" s="1"/>
  <c r="B152" i="9"/>
  <c r="B159" i="9"/>
  <c r="B163" i="9"/>
  <c r="B167" i="9"/>
  <c r="E158" i="9"/>
  <c r="B158" i="9" s="1"/>
  <c r="E162" i="9"/>
  <c r="B162" i="9" s="1"/>
  <c r="E166" i="9"/>
  <c r="B166" i="9" s="1"/>
  <c r="B160" i="9"/>
  <c r="B164" i="9"/>
  <c r="B168" i="9"/>
  <c r="B245" i="9"/>
  <c r="B253" i="9"/>
  <c r="B261" i="9"/>
  <c r="B269" i="9"/>
  <c r="B277" i="9"/>
  <c r="B285" i="9"/>
  <c r="B305" i="9"/>
  <c r="B311" i="9"/>
  <c r="E317" i="9"/>
  <c r="B317" i="9" s="1"/>
  <c r="E325" i="9"/>
  <c r="B325" i="9" s="1"/>
  <c r="B243" i="9"/>
  <c r="B251" i="9"/>
  <c r="B259" i="9"/>
  <c r="B267" i="9"/>
  <c r="B275" i="9"/>
  <c r="B283" i="9"/>
  <c r="B291" i="9"/>
  <c r="E303" i="9"/>
  <c r="B303" i="9" s="1"/>
  <c r="B323" i="9"/>
  <c r="B327" i="9"/>
  <c r="H1278" i="1" l="1"/>
  <c r="E251" i="5"/>
  <c r="E176" i="5" s="1"/>
  <c r="D1180" i="1" s="1"/>
  <c r="E316" i="9"/>
  <c r="B316" i="9" s="1"/>
  <c r="E315" i="9"/>
  <c r="B315" i="9" s="1"/>
  <c r="E7" i="5"/>
  <c r="I22" i="3" s="1"/>
  <c r="I1573" i="1"/>
  <c r="G1511" i="1"/>
  <c r="H1511" i="1"/>
  <c r="D45" i="8"/>
  <c r="I40" i="3" s="1"/>
  <c r="G1628" i="1"/>
  <c r="H1628" i="1"/>
  <c r="G1604" i="1"/>
  <c r="H19" i="9"/>
  <c r="E19" i="9" s="1"/>
  <c r="B19" i="9" s="1"/>
  <c r="G1585" i="1"/>
  <c r="H1585" i="1"/>
  <c r="B207" i="9"/>
  <c r="D368" i="1"/>
  <c r="D269" i="1"/>
  <c r="F273" i="4"/>
  <c r="E24" i="9"/>
  <c r="B24" i="9" s="1"/>
  <c r="D149" i="1"/>
  <c r="F153" i="4"/>
  <c r="H150" i="1"/>
  <c r="G150" i="1"/>
  <c r="G131" i="1"/>
  <c r="H131" i="1"/>
  <c r="G125" i="1"/>
  <c r="H125" i="1"/>
  <c r="H121" i="1"/>
  <c r="G121" i="1"/>
  <c r="H102" i="1"/>
  <c r="G102" i="1"/>
  <c r="B346" i="9"/>
  <c r="E345" i="9"/>
  <c r="I10" i="3" s="1"/>
  <c r="D299" i="4"/>
  <c r="H18" i="3"/>
  <c r="C148" i="1"/>
  <c r="E180" i="9"/>
  <c r="B180" i="9" s="1"/>
  <c r="E309" i="9"/>
  <c r="B309" i="9" s="1"/>
  <c r="F177" i="5"/>
  <c r="H24" i="3"/>
  <c r="C1181" i="1"/>
  <c r="F629" i="4"/>
  <c r="C623" i="1"/>
  <c r="F35" i="6"/>
  <c r="H28" i="3"/>
  <c r="C1431" i="1"/>
  <c r="F647" i="4"/>
  <c r="C641" i="1"/>
  <c r="F135" i="5"/>
  <c r="C1140" i="1"/>
  <c r="H40" i="1"/>
  <c r="G40" i="1"/>
  <c r="I1565" i="1"/>
  <c r="H293" i="1"/>
  <c r="G293" i="1"/>
  <c r="H19" i="1"/>
  <c r="G19" i="1"/>
  <c r="F597" i="4"/>
  <c r="C591" i="1"/>
  <c r="F202" i="4"/>
  <c r="C198" i="1"/>
  <c r="E152" i="4"/>
  <c r="I24" i="3"/>
  <c r="D1181" i="1"/>
  <c r="F536" i="4"/>
  <c r="D535" i="4"/>
  <c r="C530" i="1"/>
  <c r="H316" i="1"/>
  <c r="G316" i="1"/>
  <c r="F129" i="6"/>
  <c r="C1525" i="1"/>
  <c r="F522" i="4"/>
  <c r="C516" i="1"/>
  <c r="D360" i="4"/>
  <c r="F361" i="4"/>
  <c r="C356" i="1"/>
  <c r="E308" i="4"/>
  <c r="H39" i="1"/>
  <c r="G39" i="1"/>
  <c r="D308" i="4"/>
  <c r="F309" i="4"/>
  <c r="C304" i="1"/>
  <c r="I1580" i="1"/>
  <c r="H265" i="1"/>
  <c r="G265" i="1"/>
  <c r="F262" i="4"/>
  <c r="C258" i="1"/>
  <c r="F164" i="4"/>
  <c r="C160" i="1"/>
  <c r="F134" i="4"/>
  <c r="C130" i="1"/>
  <c r="H45" i="1"/>
  <c r="F571" i="4"/>
  <c r="C565" i="1"/>
  <c r="I33" i="3"/>
  <c r="D1538" i="1"/>
  <c r="G338" i="9"/>
  <c r="E338" i="9" s="1"/>
  <c r="B338" i="9" s="1"/>
  <c r="F203" i="5"/>
  <c r="C1207" i="1"/>
  <c r="D639" i="4"/>
  <c r="F430" i="4"/>
  <c r="C424" i="1"/>
  <c r="D7" i="5"/>
  <c r="F12" i="5"/>
  <c r="C1017" i="1"/>
  <c r="H642" i="1"/>
  <c r="G642" i="1"/>
  <c r="H592" i="1"/>
  <c r="G592" i="1"/>
  <c r="G348" i="9"/>
  <c r="E348" i="9" s="1"/>
  <c r="D141" i="6"/>
  <c r="F5" i="6"/>
  <c r="H27" i="3"/>
  <c r="C1401" i="1"/>
  <c r="I1575" i="1"/>
  <c r="G1264" i="1"/>
  <c r="H1264" i="1"/>
  <c r="H199" i="1"/>
  <c r="G199" i="1"/>
  <c r="F89" i="6"/>
  <c r="C1485" i="1"/>
  <c r="E69" i="5"/>
  <c r="E6" i="4"/>
  <c r="F228" i="9"/>
  <c r="B228" i="9" s="1"/>
  <c r="F147" i="5"/>
  <c r="D1152" i="1"/>
  <c r="F114" i="6"/>
  <c r="H30" i="3"/>
  <c r="C1510" i="1"/>
  <c r="G344" i="9"/>
  <c r="E344" i="9" s="1"/>
  <c r="B344" i="9" s="1"/>
  <c r="C1621" i="1"/>
  <c r="I39" i="3"/>
  <c r="I31" i="3"/>
  <c r="D1537" i="1"/>
  <c r="F584" i="4"/>
  <c r="C578" i="1"/>
  <c r="F373" i="4"/>
  <c r="C368" i="1"/>
  <c r="F491" i="4"/>
  <c r="C485" i="1"/>
  <c r="F230" i="4"/>
  <c r="C226" i="1"/>
  <c r="G531" i="1"/>
  <c r="H531" i="1"/>
  <c r="H218" i="1"/>
  <c r="G218" i="1"/>
  <c r="E639" i="4"/>
  <c r="D633" i="1" s="1"/>
  <c r="D424" i="1"/>
  <c r="D6" i="4"/>
  <c r="C3" i="1"/>
  <c r="F7" i="4"/>
  <c r="I1569" i="1"/>
  <c r="H601" i="1"/>
  <c r="G601" i="1"/>
  <c r="H87" i="1"/>
  <c r="G87" i="1"/>
  <c r="F88" i="5"/>
  <c r="D69" i="5"/>
  <c r="C1093" i="1"/>
  <c r="F466" i="4"/>
  <c r="C460" i="1"/>
  <c r="D251" i="5"/>
  <c r="D176" i="5" s="1"/>
  <c r="F255" i="5"/>
  <c r="C1259" i="1"/>
  <c r="F82" i="4"/>
  <c r="C78" i="1"/>
  <c r="K1481" i="9" l="1"/>
  <c r="G343" i="9"/>
  <c r="E343" i="9" s="1"/>
  <c r="B343" i="9" s="1"/>
  <c r="C1622" i="1"/>
  <c r="G1622" i="1" s="1"/>
  <c r="I25" i="3"/>
  <c r="D1255" i="1"/>
  <c r="E6" i="5"/>
  <c r="D1011" i="1" s="1"/>
  <c r="D1012" i="1"/>
  <c r="G269" i="1"/>
  <c r="H269" i="1"/>
  <c r="H149" i="1"/>
  <c r="G149" i="1"/>
  <c r="F176" i="5"/>
  <c r="C1180" i="1"/>
  <c r="H78" i="1"/>
  <c r="G78" i="1"/>
  <c r="H578" i="1"/>
  <c r="G578" i="1"/>
  <c r="H160" i="1"/>
  <c r="G160" i="1"/>
  <c r="E417" i="4"/>
  <c r="D412" i="1" s="1"/>
  <c r="D303" i="1"/>
  <c r="E418" i="4"/>
  <c r="D413" i="1" s="1"/>
  <c r="H1093" i="1"/>
  <c r="G1093" i="1"/>
  <c r="G1621" i="1"/>
  <c r="H1621" i="1"/>
  <c r="H11" i="3"/>
  <c r="F639" i="4"/>
  <c r="C633" i="1"/>
  <c r="H1538" i="1"/>
  <c r="G1538" i="1"/>
  <c r="H356" i="1"/>
  <c r="G356" i="1"/>
  <c r="H641" i="1"/>
  <c r="G641" i="1"/>
  <c r="H623" i="1"/>
  <c r="G623" i="1"/>
  <c r="G1259" i="1"/>
  <c r="H1259" i="1"/>
  <c r="F69" i="5"/>
  <c r="H23" i="3"/>
  <c r="C1074" i="1"/>
  <c r="H3" i="1"/>
  <c r="G3" i="1"/>
  <c r="H226" i="1"/>
  <c r="G226" i="1"/>
  <c r="H368" i="1"/>
  <c r="G368" i="1"/>
  <c r="I17" i="3"/>
  <c r="E422" i="4"/>
  <c r="D2" i="1"/>
  <c r="F141" i="6"/>
  <c r="H31" i="3"/>
  <c r="C1537" i="1"/>
  <c r="D6" i="5"/>
  <c r="F7" i="5"/>
  <c r="H22" i="3"/>
  <c r="C1012" i="1"/>
  <c r="H1207" i="1"/>
  <c r="G1207" i="1"/>
  <c r="H130" i="1"/>
  <c r="G130" i="1"/>
  <c r="H258" i="1"/>
  <c r="G258" i="1"/>
  <c r="H1525" i="1"/>
  <c r="G1525" i="1"/>
  <c r="H530" i="1"/>
  <c r="G530" i="1"/>
  <c r="G591" i="1"/>
  <c r="H591" i="1"/>
  <c r="G1431" i="1"/>
  <c r="H1431" i="1"/>
  <c r="H485" i="1"/>
  <c r="G485" i="1"/>
  <c r="H1510" i="1"/>
  <c r="G1510" i="1"/>
  <c r="H1485" i="1"/>
  <c r="G1485" i="1"/>
  <c r="H516" i="1"/>
  <c r="G516" i="1"/>
  <c r="H198" i="1"/>
  <c r="G198" i="1"/>
  <c r="D423" i="4"/>
  <c r="D301" i="4"/>
  <c r="C295" i="1"/>
  <c r="D417" i="4"/>
  <c r="F308" i="4"/>
  <c r="C303" i="1"/>
  <c r="H460" i="1"/>
  <c r="G460" i="1"/>
  <c r="D300" i="4"/>
  <c r="F6" i="4"/>
  <c r="H17" i="3"/>
  <c r="D422" i="4"/>
  <c r="C2" i="1"/>
  <c r="H1152" i="1"/>
  <c r="G1152" i="1"/>
  <c r="I23" i="3"/>
  <c r="D1074" i="1"/>
  <c r="G1401" i="1"/>
  <c r="H9" i="3"/>
  <c r="H1401" i="1"/>
  <c r="E347" i="9"/>
  <c r="B348" i="9"/>
  <c r="H424" i="1"/>
  <c r="G424" i="1"/>
  <c r="H565" i="1"/>
  <c r="G565" i="1"/>
  <c r="H304" i="1"/>
  <c r="G304" i="1"/>
  <c r="D418" i="4"/>
  <c r="F360" i="4"/>
  <c r="C355" i="1"/>
  <c r="D640" i="4"/>
  <c r="F535" i="4"/>
  <c r="C529" i="1"/>
  <c r="E299" i="4"/>
  <c r="I18" i="3"/>
  <c r="D148" i="1"/>
  <c r="G148" i="1" s="1"/>
  <c r="H1140" i="1"/>
  <c r="G1140" i="1"/>
  <c r="H1181" i="1"/>
  <c r="G1181" i="1"/>
  <c r="F152" i="4"/>
  <c r="F251" i="5"/>
  <c r="H25" i="3"/>
  <c r="C1255" i="1"/>
  <c r="H1017" i="1"/>
  <c r="G1017" i="1"/>
  <c r="E342" i="9" l="1"/>
  <c r="H1622" i="1"/>
  <c r="H299" i="9"/>
  <c r="E423" i="4"/>
  <c r="F423" i="4" s="1"/>
  <c r="D295" i="1"/>
  <c r="G295" i="1" s="1"/>
  <c r="E301" i="4"/>
  <c r="D297" i="1" s="1"/>
  <c r="G306" i="9"/>
  <c r="E306" i="9" s="1"/>
  <c r="B306" i="9" s="1"/>
  <c r="G299" i="9"/>
  <c r="F6" i="5"/>
  <c r="C1011" i="1"/>
  <c r="H148" i="1"/>
  <c r="H355" i="1"/>
  <c r="G355" i="1"/>
  <c r="G1255" i="1"/>
  <c r="H1255" i="1"/>
  <c r="G529" i="1"/>
  <c r="H529" i="1"/>
  <c r="F418" i="4"/>
  <c r="C413" i="1"/>
  <c r="H2" i="1"/>
  <c r="G2" i="1"/>
  <c r="C296" i="1"/>
  <c r="H303" i="1"/>
  <c r="G303" i="1"/>
  <c r="F299" i="4"/>
  <c r="H1012" i="1"/>
  <c r="G1012" i="1"/>
  <c r="G1537" i="1"/>
  <c r="H1537" i="1"/>
  <c r="E643" i="4"/>
  <c r="D417" i="1"/>
  <c r="H633" i="1"/>
  <c r="G633" i="1"/>
  <c r="F640" i="4"/>
  <c r="C634" i="1"/>
  <c r="D643" i="4"/>
  <c r="D424" i="4"/>
  <c r="F422" i="4"/>
  <c r="C417" i="1"/>
  <c r="F301" i="4"/>
  <c r="C297" i="1"/>
  <c r="H1074" i="1"/>
  <c r="G1074" i="1"/>
  <c r="H1180" i="1"/>
  <c r="G1180" i="1"/>
  <c r="K3" i="9"/>
  <c r="I9" i="3"/>
  <c r="F417" i="4"/>
  <c r="C412" i="1"/>
  <c r="D644" i="4"/>
  <c r="D425" i="4"/>
  <c r="C418" i="1"/>
  <c r="G20" i="9"/>
  <c r="E300" i="4"/>
  <c r="D296" i="1" s="1"/>
  <c r="N3" i="9"/>
  <c r="I11" i="3"/>
  <c r="E299" i="9" l="1"/>
  <c r="B299" i="9" s="1"/>
  <c r="H295" i="1"/>
  <c r="E424" i="4"/>
  <c r="D419" i="1" s="1"/>
  <c r="F425" i="4"/>
  <c r="C420" i="1"/>
  <c r="C419" i="1"/>
  <c r="F424" i="4"/>
  <c r="H296" i="1"/>
  <c r="G296" i="1"/>
  <c r="H412" i="1"/>
  <c r="G412" i="1"/>
  <c r="H297" i="1"/>
  <c r="G297" i="1"/>
  <c r="D637" i="1"/>
  <c r="D645" i="4"/>
  <c r="F643" i="4"/>
  <c r="C637" i="1"/>
  <c r="F300" i="4"/>
  <c r="H413" i="1"/>
  <c r="G413" i="1"/>
  <c r="D646" i="4"/>
  <c r="C638" i="1"/>
  <c r="H417" i="1"/>
  <c r="G417" i="1"/>
  <c r="G634" i="1"/>
  <c r="H634" i="1"/>
  <c r="H8" i="3"/>
  <c r="G1011" i="1"/>
  <c r="H1011" i="1"/>
  <c r="E644" i="4"/>
  <c r="E425" i="4"/>
  <c r="D418" i="1"/>
  <c r="H418" i="1" s="1"/>
  <c r="H20" i="9"/>
  <c r="E20" i="9" s="1"/>
  <c r="B20" i="9" s="1"/>
  <c r="F646" i="4" l="1"/>
  <c r="D650" i="4"/>
  <c r="C640" i="1"/>
  <c r="G418" i="1"/>
  <c r="M3" i="9"/>
  <c r="H637" i="1"/>
  <c r="G637" i="1"/>
  <c r="H419" i="1"/>
  <c r="G419" i="1"/>
  <c r="E646" i="4"/>
  <c r="D638" i="1"/>
  <c r="G638" i="1" s="1"/>
  <c r="D420" i="1"/>
  <c r="H420" i="1" s="1"/>
  <c r="F644" i="4"/>
  <c r="D649" i="4"/>
  <c r="C639" i="1"/>
  <c r="E645" i="4"/>
  <c r="F645" i="4" s="1"/>
  <c r="G420" i="1" l="1"/>
  <c r="E649" i="4"/>
  <c r="F649" i="4" s="1"/>
  <c r="D639" i="1"/>
  <c r="G639" i="1" s="1"/>
  <c r="E650" i="4"/>
  <c r="D640" i="1"/>
  <c r="H640" i="1" s="1"/>
  <c r="H638" i="1"/>
  <c r="F650" i="4"/>
  <c r="H20" i="3"/>
  <c r="C644" i="1"/>
  <c r="H19" i="3"/>
  <c r="C643" i="1"/>
  <c r="H334" i="9"/>
  <c r="G334" i="9"/>
  <c r="H639" i="1" l="1"/>
  <c r="G640" i="1"/>
  <c r="I20" i="3"/>
  <c r="D644" i="1"/>
  <c r="G644" i="1" s="1"/>
  <c r="E334" i="9"/>
  <c r="I19" i="3"/>
  <c r="D643" i="1"/>
  <c r="H643" i="1" s="1"/>
  <c r="G297" i="9"/>
  <c r="E297" i="9" s="1"/>
  <c r="B297" i="9" s="1"/>
  <c r="H7" i="3" l="1"/>
  <c r="J3" i="9" s="1"/>
  <c r="B334" i="9"/>
  <c r="E298" i="9"/>
  <c r="I8" i="3" s="1"/>
  <c r="H644" i="1"/>
  <c r="G643" i="1"/>
  <c r="G295" i="9" l="1"/>
  <c r="H295" i="9"/>
  <c r="L293" i="9"/>
  <c r="F293" i="9" s="1"/>
  <c r="G18" i="9"/>
  <c r="H18" i="9"/>
  <c r="K7" i="9"/>
  <c r="G15" i="9"/>
  <c r="H22" i="9"/>
  <c r="I17" i="9"/>
  <c r="G21" i="9"/>
  <c r="L15" i="9"/>
  <c r="I13" i="9"/>
  <c r="K8" i="9"/>
  <c r="J13" i="9"/>
  <c r="J6" i="9"/>
  <c r="I11" i="9"/>
  <c r="I8" i="9"/>
  <c r="J12" i="9"/>
  <c r="I5" i="9"/>
  <c r="J17" i="9"/>
  <c r="H21" i="9"/>
  <c r="G16" i="9"/>
  <c r="G17" i="9"/>
  <c r="H16" i="9"/>
  <c r="J9" i="9"/>
  <c r="I7" i="9"/>
  <c r="K13" i="9"/>
  <c r="K10" i="9"/>
  <c r="K6" i="9"/>
  <c r="J11" i="9"/>
  <c r="J8" i="9"/>
  <c r="M15" i="9"/>
  <c r="H17" i="9"/>
  <c r="L16" i="9"/>
  <c r="J5" i="9"/>
  <c r="K9" i="9"/>
  <c r="K11" i="9"/>
  <c r="I9" i="9"/>
  <c r="G22" i="9"/>
  <c r="M16" i="9"/>
  <c r="H15" i="9"/>
  <c r="I6" i="9"/>
  <c r="K12" i="9"/>
  <c r="K5" i="9"/>
  <c r="J10" i="9"/>
  <c r="J7" i="9"/>
  <c r="I12" i="9"/>
  <c r="E295" i="9" l="1"/>
  <c r="E23" i="9" s="1"/>
  <c r="I7" i="3" s="1"/>
  <c r="E12" i="9"/>
  <c r="B12" i="9" s="1"/>
  <c r="E11" i="9"/>
  <c r="B11" i="9" s="1"/>
  <c r="E13" i="9"/>
  <c r="B13" i="9" s="1"/>
  <c r="E18" i="9"/>
  <c r="B18" i="9" s="1"/>
  <c r="E6" i="9"/>
  <c r="B6" i="9" s="1"/>
  <c r="E22" i="9"/>
  <c r="B22" i="9" s="1"/>
  <c r="E17" i="9"/>
  <c r="B17" i="9" s="1"/>
  <c r="E5" i="9"/>
  <c r="F15" i="9"/>
  <c r="E15" i="9"/>
  <c r="B293" i="9"/>
  <c r="F23" i="9"/>
  <c r="E9" i="9"/>
  <c r="B9" i="9" s="1"/>
  <c r="F16" i="9"/>
  <c r="E7" i="9"/>
  <c r="B7" i="9" s="1"/>
  <c r="E16" i="9"/>
  <c r="E21" i="9"/>
  <c r="B21" i="9" s="1"/>
  <c r="E10" i="9"/>
  <c r="B10" i="9" s="1"/>
  <c r="E8" i="9"/>
  <c r="B8" i="9" s="1"/>
  <c r="B295" i="9"/>
  <c r="B16" i="9" l="1"/>
  <c r="F14" i="9"/>
  <c r="F3" i="9" s="1"/>
  <c r="B5" i="9"/>
  <c r="E4" i="9"/>
  <c r="E14" i="9"/>
  <c r="I13" i="3" s="1"/>
  <c r="B15" i="9"/>
  <c r="E3" i="9" l="1"/>
</calcChain>
</file>

<file path=xl/sharedStrings.xml><?xml version="1.0" encoding="utf-8"?>
<sst xmlns="http://schemas.openxmlformats.org/spreadsheetml/2006/main" count="4733" uniqueCount="3656">
  <si>
    <t>Obveznik:</t>
  </si>
  <si>
    <t>12270 - Osnovna škola Petra Kanavelića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</si>
  <si>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</si>
  <si>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</si>
  <si>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</si>
  <si>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</si>
  <si>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</si>
  <si>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</si>
  <si>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</si>
  <si>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</si>
  <si>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</si>
  <si>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</si>
  <si>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</si>
  <si>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</si>
  <si>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</si>
  <si>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</si>
  <si>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</si>
  <si>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</si>
  <si>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</si>
  <si>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</si>
  <si>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</si>
  <si>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</si>
  <si>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</si>
  <si>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</si>
  <si>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</si>
  <si>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</si>
  <si>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</si>
  <si>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</si>
  <si>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</si>
  <si>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</si>
  <si>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</si>
  <si>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</si>
  <si>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</si>
  <si>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</si>
  <si>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</si>
  <si>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</si>
  <si>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</si>
  <si>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</si>
  <si>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</si>
  <si>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</si>
  <si>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</si>
  <si>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</si>
  <si>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</si>
  <si>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</si>
  <si>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</si>
  <si>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</si>
  <si>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</si>
  <si>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</si>
  <si>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</si>
  <si>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</si>
  <si>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</si>
  <si>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</si>
  <si>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</si>
  <si>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</si>
  <si>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</si>
  <si>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</si>
  <si>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</si>
  <si>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</si>
  <si>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</si>
  <si>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</si>
  <si>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</si>
  <si>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</si>
  <si>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</si>
  <si>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</si>
  <si>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</si>
  <si>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</si>
  <si>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</si>
  <si>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</si>
  <si>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</si>
  <si>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</si>
  <si>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</si>
  <si>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</si>
  <si>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</si>
  <si>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</si>
  <si>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</si>
  <si>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</si>
  <si>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</si>
  <si>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</si>
  <si>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</si>
  <si>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</si>
  <si>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</si>
  <si>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</si>
  <si>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</si>
  <si>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</si>
  <si>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</si>
  <si>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</si>
  <si>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</si>
  <si>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</si>
  <si>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</si>
  <si>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</si>
  <si>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</si>
  <si>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</si>
  <si>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</si>
  <si>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</si>
  <si>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</si>
  <si>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</si>
  <si>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</si>
  <si>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</si>
  <si>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</si>
  <si>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</si>
  <si>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</si>
  <si>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</si>
  <si>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</si>
  <si>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</si>
  <si>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</si>
  <si>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</si>
  <si>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</si>
  <si>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</si>
  <si>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</si>
  <si>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</si>
  <si>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</si>
  <si>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</si>
  <si>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</si>
  <si>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</si>
  <si>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</si>
  <si>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</si>
  <si>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</si>
  <si>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</si>
  <si>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</si>
  <si>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</si>
  <si>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</si>
  <si>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</si>
  <si>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</si>
  <si>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</si>
  <si>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</si>
  <si>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</si>
  <si>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</si>
  <si>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</si>
  <si>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</si>
  <si>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</si>
  <si>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</si>
  <si>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</si>
  <si>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</si>
  <si>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</si>
  <si>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</si>
  <si>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</si>
  <si>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</si>
  <si>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</si>
  <si>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</si>
  <si>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</si>
  <si>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</si>
  <si>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</si>
  <si>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</si>
  <si>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</si>
  <si>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</si>
  <si>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</si>
  <si>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</si>
  <si>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</si>
  <si>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</si>
  <si>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</si>
  <si>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</si>
  <si>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</si>
  <si>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</si>
  <si>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</si>
  <si>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</si>
  <si>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</si>
  <si>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</si>
  <si>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</si>
  <si>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</si>
  <si>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</si>
  <si>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</si>
  <si>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</si>
  <si>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</si>
  <si>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</si>
  <si>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</si>
  <si>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</si>
  <si>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</si>
  <si>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</si>
  <si>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</si>
  <si>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</si>
  <si>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</si>
  <si>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</si>
  <si>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</si>
  <si>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</si>
  <si>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</si>
  <si>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</si>
  <si>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</si>
  <si>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</si>
  <si>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</si>
  <si>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</si>
  <si>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</si>
  <si>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</si>
  <si>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</si>
  <si>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</si>
  <si>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</si>
  <si>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</si>
  <si>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</si>
  <si>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</si>
  <si>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</si>
  <si>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</si>
  <si>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</si>
  <si>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</si>
  <si>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</si>
  <si>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</si>
  <si>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</si>
  <si>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</si>
  <si>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</si>
  <si>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</si>
  <si>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</si>
  <si>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</si>
  <si>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</si>
  <si>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</si>
  <si>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</si>
  <si>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</si>
  <si>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</si>
  <si>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</si>
  <si>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</si>
  <si>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</si>
  <si>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</si>
  <si>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</si>
  <si>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</si>
  <si>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</si>
  <si>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</si>
  <si>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</si>
  <si>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</si>
  <si>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</si>
  <si>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</si>
  <si>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</si>
  <si>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</si>
  <si>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</si>
  <si>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</si>
  <si>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</si>
  <si>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</si>
  <si>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</si>
  <si>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</si>
  <si>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</si>
  <si>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</si>
  <si>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</si>
  <si>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</si>
  <si>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</si>
  <si>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</si>
  <si>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</si>
  <si>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</si>
  <si>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</si>
  <si>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</si>
  <si>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</si>
  <si>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</si>
  <si>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</si>
  <si>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</si>
  <si>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</si>
  <si>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</si>
  <si>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</si>
  <si>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</si>
  <si>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</si>
  <si>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</si>
  <si>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</si>
  <si>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</si>
  <si>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</si>
  <si>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</si>
  <si>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</si>
  <si>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</si>
  <si>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</si>
  <si>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</si>
  <si>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</si>
  <si>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</si>
  <si>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</si>
  <si>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</si>
  <si>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</si>
  <si>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</si>
  <si>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</si>
  <si>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</si>
  <si>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</si>
  <si>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</si>
  <si>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</si>
  <si>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</si>
  <si>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</si>
  <si>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</si>
  <si>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</si>
  <si>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</si>
  <si>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</si>
  <si>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</si>
  <si>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</si>
  <si>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</si>
  <si>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</si>
  <si>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</si>
  <si>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</si>
  <si>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</si>
  <si>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</si>
  <si>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</si>
  <si>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</si>
  <si>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</si>
  <si>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</si>
  <si>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</si>
  <si>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</si>
  <si>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</si>
  <si>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</si>
  <si>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</si>
  <si>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</si>
  <si>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</si>
  <si>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</si>
  <si>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</si>
  <si>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</si>
  <si>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</si>
  <si>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</si>
  <si>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</si>
  <si>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</si>
  <si>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</si>
  <si>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</si>
  <si>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</si>
  <si>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</si>
  <si>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</si>
  <si>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</si>
  <si>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</si>
  <si>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</si>
  <si>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</si>
  <si>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</si>
  <si>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</si>
  <si>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</si>
  <si>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</si>
  <si>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</si>
  <si>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</si>
  <si>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</si>
  <si>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</si>
  <si>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</si>
  <si>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</si>
  <si>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</si>
  <si>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</si>
  <si>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</si>
  <si>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</si>
  <si>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</si>
  <si>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</si>
  <si>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</si>
  <si>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</si>
  <si>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</si>
  <si>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</si>
  <si>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</si>
  <si>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</si>
  <si>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</si>
  <si>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</si>
  <si>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</si>
  <si>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</si>
  <si>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</si>
  <si>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</si>
  <si>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</si>
  <si>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</si>
  <si>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</si>
  <si>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</si>
  <si>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</si>
  <si>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</si>
  <si>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</si>
  <si>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</si>
  <si>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</si>
  <si>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</si>
  <si>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</si>
  <si>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</si>
  <si>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</si>
  <si>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</si>
  <si>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</si>
  <si>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</si>
  <si>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</si>
  <si>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</si>
  <si>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</si>
  <si>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</si>
  <si>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</si>
  <si>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</si>
  <si>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</si>
  <si>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</si>
  <si>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</si>
  <si>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</si>
  <si>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</si>
  <si>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</si>
  <si>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</si>
  <si>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</si>
  <si>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</si>
  <si>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</si>
  <si>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</si>
  <si>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</si>
  <si>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</si>
  <si>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</si>
  <si>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</si>
  <si>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</si>
  <si>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</si>
  <si>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</si>
  <si>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</si>
  <si>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</si>
  <si>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</si>
  <si>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</si>
  <si>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</si>
  <si>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</si>
  <si>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</si>
  <si>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</si>
  <si>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</si>
  <si>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</si>
  <si>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</si>
  <si>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</si>
  <si>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</si>
  <si>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</si>
  <si>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</si>
  <si>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</si>
  <si>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</si>
  <si>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</si>
  <si>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</si>
  <si>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</si>
  <si>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</si>
  <si>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</si>
  <si>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</si>
  <si>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</si>
  <si>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</si>
  <si>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</si>
  <si>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</si>
  <si>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</si>
  <si>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</si>
  <si>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</si>
  <si>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</si>
  <si>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</si>
  <si>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</si>
  <si>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</si>
  <si>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</si>
  <si>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</si>
  <si>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</si>
  <si>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</si>
  <si>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</si>
  <si>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</si>
  <si>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</si>
  <si>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</si>
  <si>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</si>
  <si>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</si>
  <si>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</si>
  <si>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</si>
  <si>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</si>
  <si>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</si>
  <si>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</si>
  <si>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</si>
  <si>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</si>
  <si>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</si>
  <si>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</si>
  <si>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</si>
  <si>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</si>
  <si>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</si>
  <si>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</si>
  <si>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</si>
  <si>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</si>
  <si>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</si>
  <si>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</si>
  <si>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</si>
  <si>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</si>
  <si>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</si>
  <si>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</si>
  <si>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</si>
  <si>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</si>
  <si>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</si>
  <si>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</si>
  <si>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</si>
  <si>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</si>
  <si>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</si>
  <si>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</si>
  <si>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</si>
  <si>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</si>
  <si>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</si>
  <si>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</si>
  <si>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</si>
  <si>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</si>
  <si>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</si>
  <si>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</si>
  <si>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</si>
  <si>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</si>
  <si>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</si>
  <si>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</si>
  <si>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</si>
  <si>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</si>
  <si>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</si>
  <si>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</si>
  <si>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</si>
  <si>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</si>
  <si>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</si>
  <si>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</si>
  <si>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</si>
  <si>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</si>
  <si>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</si>
  <si>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</si>
  <si>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</si>
  <si>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</si>
  <si>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</si>
  <si>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</si>
  <si>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</si>
  <si>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</si>
  <si>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</si>
  <si>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</si>
  <si>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</si>
  <si>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</si>
  <si>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</si>
  <si>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</si>
  <si>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</si>
  <si>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</si>
  <si>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</si>
  <si>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</si>
  <si>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</si>
  <si>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</si>
  <si>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</si>
  <si>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</si>
  <si>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</si>
  <si>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</si>
  <si>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</si>
  <si>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</si>
  <si>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</si>
  <si>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</si>
  <si>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</si>
  <si>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</si>
  <si>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</si>
  <si>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</si>
  <si>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</si>
  <si>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</si>
  <si>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</si>
  <si>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</si>
  <si>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</si>
  <si>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</si>
  <si>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</si>
  <si>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</si>
  <si>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</si>
  <si>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</si>
  <si>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</si>
  <si>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</si>
  <si>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</si>
  <si>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</si>
  <si>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</si>
  <si>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</si>
  <si>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</si>
  <si>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</si>
  <si>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</si>
  <si>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</si>
  <si>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</si>
  <si>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</si>
  <si>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</si>
  <si>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</si>
  <si>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</si>
  <si>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</si>
  <si>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</si>
  <si>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</si>
  <si>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</si>
  <si>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</si>
  <si>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</si>
  <si>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</si>
  <si>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</si>
  <si>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</si>
  <si>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</si>
  <si>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</si>
  <si>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</si>
  <si>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</si>
  <si>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</si>
  <si>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</si>
  <si>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</si>
  <si>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</si>
  <si>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</si>
  <si>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</si>
  <si>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</si>
  <si>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</si>
  <si>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</si>
  <si>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</si>
  <si>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</si>
  <si>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</si>
  <si>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</si>
  <si>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</si>
  <si>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</si>
  <si>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</si>
  <si>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</si>
  <si>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</si>
  <si>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</si>
  <si>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</si>
  <si>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</si>
  <si>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</si>
  <si>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</si>
  <si>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</si>
  <si>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</si>
  <si>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</si>
  <si>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</si>
  <si>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</si>
  <si>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</si>
  <si>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</si>
  <si>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</si>
  <si>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</si>
  <si>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</si>
  <si>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</si>
  <si>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</si>
  <si>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</si>
  <si>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</si>
  <si>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</si>
  <si>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</si>
  <si>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</si>
  <si>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</si>
  <si>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</si>
  <si>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</si>
  <si>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</si>
  <si>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</si>
  <si>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</si>
  <si>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</si>
  <si>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</si>
  <si>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</si>
  <si>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</si>
  <si>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</si>
  <si>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</si>
  <si>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</si>
  <si>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</si>
  <si>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</si>
  <si>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</si>
  <si>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</si>
  <si>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</si>
  <si>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</si>
  <si>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</si>
  <si>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</si>
  <si>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</si>
  <si>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</si>
  <si>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</si>
  <si>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</si>
  <si>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</si>
  <si>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</si>
  <si>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</si>
  <si>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</si>
  <si>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</si>
  <si>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</si>
  <si>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</si>
  <si>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</si>
  <si>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</si>
  <si>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</si>
  <si>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</si>
  <si>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</si>
  <si>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</si>
  <si>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</si>
  <si>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</si>
  <si>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</si>
  <si>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</si>
  <si>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</si>
  <si>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</si>
  <si>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</si>
  <si>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</si>
  <si>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</si>
  <si>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</si>
  <si>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</si>
  <si>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</si>
  <si>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</si>
  <si>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</si>
  <si>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</si>
  <si>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</si>
  <si>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</si>
  <si>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</si>
  <si>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</si>
  <si>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</si>
  <si>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</si>
  <si>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</si>
  <si>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</si>
  <si>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</si>
  <si>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</si>
  <si>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</si>
  <si>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</si>
  <si>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</si>
  <si>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</si>
  <si>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</si>
  <si>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</si>
  <si>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</si>
  <si>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</si>
  <si>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</si>
  <si>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</si>
  <si>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</si>
  <si>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</si>
  <si>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</si>
  <si>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</si>
  <si>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</si>
  <si>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</si>
  <si>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</si>
  <si>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</si>
  <si>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</si>
  <si>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</si>
  <si>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</si>
  <si>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</si>
  <si>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</si>
  <si>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</si>
  <si>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</si>
  <si>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</si>
  <si>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</si>
  <si>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</si>
  <si>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</si>
  <si>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</si>
  <si>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</si>
  <si>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</si>
  <si>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</si>
  <si>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</si>
  <si>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</si>
  <si>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</si>
  <si>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</si>
  <si>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</si>
  <si>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</si>
  <si>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</si>
  <si>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</si>
  <si>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</si>
  <si>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</si>
  <si>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</si>
  <si>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</si>
  <si>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</si>
  <si>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</si>
  <si>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</si>
  <si>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</si>
  <si>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</si>
  <si>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</si>
  <si>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</si>
  <si>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</si>
  <si>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</si>
  <si>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</si>
  <si>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</si>
  <si>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</si>
  <si>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</si>
  <si>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</si>
  <si>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</si>
  <si>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</si>
  <si>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</si>
  <si>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</si>
  <si>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</si>
  <si>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</si>
  <si>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</si>
  <si>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</si>
  <si>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</si>
  <si>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</si>
  <si>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</si>
  <si>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</si>
  <si>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</si>
  <si>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</si>
  <si>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</si>
  <si>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</si>
  <si>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</si>
  <si>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</si>
  <si>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</si>
  <si>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</si>
  <si>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</si>
  <si>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</si>
  <si>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</si>
  <si>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</si>
  <si>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</si>
  <si>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</si>
  <si>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</si>
  <si>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</si>
  <si>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</si>
  <si>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</si>
  <si>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</si>
  <si>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</si>
  <si>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</si>
  <si>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</si>
  <si>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</si>
  <si>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</si>
  <si>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</si>
  <si>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</si>
  <si>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</si>
  <si>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</si>
  <si>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</si>
  <si>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</si>
  <si>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</si>
  <si>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</si>
  <si>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</si>
  <si>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</si>
  <si>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</si>
  <si>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</si>
  <si>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</si>
  <si>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</si>
  <si>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</si>
  <si>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</si>
  <si>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</si>
  <si>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</si>
  <si>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</si>
  <si>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</si>
  <si>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</si>
  <si>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</si>
  <si>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</si>
  <si>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</si>
  <si>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</si>
  <si>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</si>
  <si>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</si>
  <si>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</si>
  <si>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</si>
  <si>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</si>
  <si>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</si>
  <si>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</si>
  <si>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</si>
  <si>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</si>
  <si>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</si>
  <si>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</si>
  <si>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</si>
  <si>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</si>
  <si>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</si>
  <si>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</si>
  <si>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</si>
  <si>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</si>
  <si>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</si>
  <si>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</si>
  <si>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</si>
  <si>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</si>
  <si>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</si>
  <si>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</si>
  <si>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</si>
  <si>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</si>
  <si>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</si>
  <si>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</si>
  <si>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</si>
  <si>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</si>
  <si>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</si>
  <si>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</si>
  <si>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</si>
  <si>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</si>
  <si>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</si>
  <si>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</si>
  <si>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</si>
  <si>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</si>
  <si>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</si>
  <si>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</si>
  <si>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</si>
  <si>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</si>
  <si>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</si>
  <si>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</si>
  <si>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</si>
  <si>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</si>
  <si>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</si>
  <si>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</si>
  <si>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</si>
  <si>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</si>
  <si>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</si>
  <si>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</si>
  <si>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</si>
  <si>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</si>
  <si>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</si>
  <si>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</si>
  <si>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</si>
  <si>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</si>
  <si>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</si>
  <si>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</si>
  <si>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</si>
  <si>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</si>
  <si>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</si>
  <si>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</si>
  <si>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</si>
  <si>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</si>
  <si>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</si>
  <si>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</si>
  <si>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</si>
  <si>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</si>
  <si>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</si>
  <si>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</si>
  <si>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</si>
  <si>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</si>
  <si>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</si>
  <si>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</si>
  <si>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</si>
  <si>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</si>
  <si>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</si>
  <si>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</si>
  <si>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</si>
  <si>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</si>
  <si>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</si>
  <si>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</si>
  <si>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</si>
  <si>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</si>
  <si>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</si>
  <si>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</si>
  <si>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</si>
  <si>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</si>
  <si>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</si>
  <si>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</si>
  <si>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</si>
  <si>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</si>
  <si>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</si>
  <si>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</si>
  <si>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</si>
  <si>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</si>
  <si>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</si>
  <si>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</si>
  <si>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</si>
  <si>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</si>
  <si>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</si>
  <si>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</si>
  <si>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</si>
  <si>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</si>
  <si>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</si>
  <si>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</si>
  <si>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</si>
  <si>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</si>
  <si>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</si>
  <si>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</si>
  <si>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</si>
  <si>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</si>
  <si>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</si>
  <si>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</si>
  <si>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</si>
  <si>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</si>
  <si>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</si>
  <si>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</si>
  <si>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</si>
  <si>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</si>
  <si>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</si>
  <si>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</si>
  <si>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</si>
  <si>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</si>
  <si>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</si>
  <si>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</si>
  <si>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</si>
  <si>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</si>
  <si>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</si>
  <si>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</si>
  <si>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</si>
  <si>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</si>
  <si>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</si>
  <si>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</si>
  <si>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</si>
  <si>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</si>
  <si>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</si>
  <si>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</si>
  <si>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</si>
  <si>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</si>
  <si>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</si>
  <si>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</si>
  <si>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</si>
  <si>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</si>
  <si>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</si>
  <si>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</si>
  <si>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</si>
  <si>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</si>
  <si>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</si>
  <si>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</si>
  <si>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</si>
  <si>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</si>
  <si>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</si>
  <si>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</si>
  <si>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</si>
  <si>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</si>
  <si>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</si>
  <si>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</si>
  <si>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</si>
  <si>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</si>
  <si>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</si>
  <si>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</si>
  <si>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</si>
  <si>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</si>
  <si>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</si>
  <si>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</si>
  <si>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</si>
  <si>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</si>
  <si>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</si>
  <si>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</si>
  <si>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</si>
  <si>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</si>
  <si>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</si>
  <si>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</si>
  <si>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</si>
  <si>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</si>
  <si>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</si>
  <si>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</si>
  <si>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</si>
  <si>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</si>
  <si>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</si>
  <si>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</si>
  <si>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</si>
  <si>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</si>
  <si>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</si>
  <si>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</si>
  <si>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</si>
  <si>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</si>
  <si>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</si>
  <si>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</si>
  <si>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</si>
  <si>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</si>
  <si>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</si>
  <si>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</si>
  <si>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</si>
  <si>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</si>
  <si>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</si>
  <si>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</si>
  <si>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</si>
  <si>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</si>
  <si>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</si>
  <si>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</si>
  <si>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</si>
  <si>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</si>
  <si>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</si>
  <si>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</si>
  <si>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</si>
  <si>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</si>
  <si>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</si>
  <si>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</si>
  <si>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</si>
  <si>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</si>
  <si>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</si>
  <si>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</si>
  <si>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</si>
  <si>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</si>
  <si>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</si>
  <si>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</si>
  <si>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</si>
  <si>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</si>
  <si>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</si>
  <si>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</si>
  <si>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</si>
  <si>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</si>
  <si>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</si>
  <si>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</si>
  <si>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</si>
  <si>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</si>
  <si>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</si>
  <si>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</si>
  <si>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</si>
  <si>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</si>
  <si>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</si>
  <si>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</si>
  <si>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</si>
  <si>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</si>
  <si>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</si>
  <si>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</si>
  <si>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</si>
  <si>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</si>
  <si>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</si>
  <si>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</si>
  <si>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</si>
  <si>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</si>
  <si>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</si>
  <si>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</si>
  <si>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</si>
  <si>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</si>
  <si>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</si>
  <si>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</si>
  <si>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</si>
  <si>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</si>
  <si>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</si>
  <si>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</si>
  <si>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</si>
  <si>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</si>
  <si>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</si>
  <si>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</si>
  <si>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</si>
  <si>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</si>
  <si>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</si>
  <si>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</si>
  <si>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</si>
  <si>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</si>
  <si>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</si>
  <si>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</si>
  <si>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</si>
  <si>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</si>
  <si>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</si>
  <si>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</si>
  <si>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</si>
  <si>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</si>
  <si>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</si>
  <si>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</si>
  <si>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</si>
  <si>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</si>
  <si>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</si>
  <si>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</si>
  <si>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</si>
  <si>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</si>
  <si>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</si>
  <si>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</si>
  <si>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</si>
  <si>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</si>
  <si>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</si>
  <si>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</si>
  <si>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</si>
  <si>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</si>
  <si>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</si>
  <si>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</si>
  <si>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</si>
  <si>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</si>
  <si>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</si>
  <si>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</si>
  <si>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</si>
  <si>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</si>
  <si>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</si>
  <si>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</si>
  <si>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</si>
  <si>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</si>
  <si>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</si>
  <si>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</si>
  <si>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</si>
  <si>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</si>
  <si>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</si>
  <si>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</si>
  <si>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</si>
  <si>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</si>
  <si>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</si>
  <si>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</si>
  <si>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</si>
  <si>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</si>
  <si>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</si>
  <si>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</si>
  <si>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</si>
  <si>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</si>
  <si>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</si>
  <si>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</si>
  <si>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</si>
  <si>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</si>
  <si>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</si>
  <si>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</si>
  <si>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</si>
  <si>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</si>
  <si>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</si>
  <si>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</si>
  <si>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</si>
  <si>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</si>
  <si>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</si>
  <si>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</si>
  <si>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</si>
  <si>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</si>
  <si>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</si>
  <si>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</si>
  <si>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</si>
  <si>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</si>
  <si>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</si>
  <si>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</si>
  <si>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</si>
  <si>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</si>
  <si>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</si>
  <si>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</si>
  <si>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</si>
  <si>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</si>
  <si>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</si>
  <si>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</si>
  <si>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</si>
  <si>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</si>
  <si>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</si>
  <si>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</si>
  <si>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</si>
  <si>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</si>
  <si>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</si>
  <si>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</si>
  <si>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</si>
  <si>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</si>
  <si>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</si>
  <si>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</si>
  <si>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</si>
  <si>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</si>
  <si>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</si>
  <si>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</si>
  <si>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</si>
  <si>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</si>
  <si>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</si>
  <si>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</si>
  <si>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</si>
  <si>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</si>
  <si>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</si>
  <si>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</si>
  <si>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</si>
  <si>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</si>
  <si>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</si>
  <si>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</si>
  <si>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</si>
  <si>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</si>
  <si>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</si>
  <si>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</si>
  <si>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</si>
  <si>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</si>
  <si>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</si>
  <si>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</si>
  <si>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</si>
  <si>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</si>
  <si>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</si>
  <si>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</si>
  <si>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</si>
  <si>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</si>
  <si>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</si>
  <si>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</si>
  <si>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</si>
  <si>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</si>
  <si>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</si>
  <si>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</si>
  <si>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</si>
  <si>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</si>
  <si>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</si>
  <si>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</si>
  <si>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</si>
  <si>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</si>
  <si>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</si>
  <si>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</si>
  <si>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</si>
  <si>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</si>
  <si>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</si>
  <si>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</si>
  <si>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</si>
  <si>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</si>
  <si>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</si>
  <si>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</si>
  <si>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</si>
  <si>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</si>
  <si>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</si>
  <si>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</si>
  <si>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</si>
  <si>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</si>
  <si>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</si>
  <si>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</si>
  <si>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</si>
  <si>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</si>
  <si>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</si>
  <si>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</si>
  <si>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</si>
  <si>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</si>
  <si>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</si>
  <si>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</si>
  <si>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</si>
  <si>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</si>
  <si>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</si>
  <si>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</si>
  <si>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</si>
  <si>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</si>
  <si>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</si>
  <si>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</si>
  <si>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</si>
  <si>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</si>
  <si>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</si>
  <si>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</si>
  <si>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</si>
  <si>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</si>
  <si>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</si>
  <si>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</si>
  <si>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</si>
  <si>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</si>
  <si>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</si>
  <si>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</si>
  <si>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</si>
  <si>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</si>
  <si>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</si>
  <si>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</si>
  <si>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</si>
  <si>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</si>
  <si>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</si>
  <si>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</si>
  <si>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</si>
  <si>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</si>
  <si>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</si>
  <si>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</si>
  <si>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</si>
  <si>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</si>
  <si>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</si>
  <si>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</si>
  <si>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</si>
  <si>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</si>
  <si>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</si>
  <si>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</si>
  <si>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</si>
  <si>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</si>
  <si>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</si>
  <si>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</si>
  <si>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</si>
  <si>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</si>
  <si>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</si>
  <si>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</si>
  <si>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</si>
  <si>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</si>
  <si>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</si>
  <si>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</si>
  <si>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</si>
  <si>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</si>
  <si>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</si>
  <si>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</si>
  <si>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</si>
  <si>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</si>
  <si>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</si>
  <si>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</si>
  <si>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</si>
  <si>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</si>
  <si>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</si>
  <si>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</si>
  <si>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</si>
  <si>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</si>
  <si>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</si>
  <si>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</si>
  <si>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</si>
  <si>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</si>
  <si>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</si>
  <si>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</si>
  <si>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</si>
  <si>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</si>
  <si>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</si>
  <si>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</si>
  <si>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</si>
  <si>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</si>
  <si>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</si>
  <si>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</si>
  <si>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</si>
  <si>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</si>
  <si>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</si>
  <si>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</si>
  <si>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</si>
  <si>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</si>
  <si>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</si>
  <si>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</si>
  <si>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</si>
  <si>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</si>
  <si>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</si>
  <si>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</si>
  <si>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</si>
  <si>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</si>
  <si>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</si>
  <si>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</si>
  <si>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</si>
  <si>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</si>
  <si>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</si>
  <si>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</si>
  <si>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</si>
  <si>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</si>
  <si>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</si>
  <si>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</si>
  <si>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</si>
  <si>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</si>
  <si>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</si>
  <si>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</si>
  <si>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</si>
  <si>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</si>
  <si>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</si>
  <si>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</si>
  <si>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</si>
  <si>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</si>
  <si>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</si>
  <si>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</si>
  <si>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</si>
  <si>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</si>
  <si>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</si>
  <si>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</si>
  <si>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</si>
  <si>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</si>
  <si>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</si>
  <si>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</si>
  <si>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</si>
  <si>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</si>
  <si>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</si>
  <si>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</si>
  <si>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</si>
  <si>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</si>
  <si>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</si>
  <si>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</si>
  <si>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</si>
  <si>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</si>
  <si>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</si>
  <si>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</si>
  <si>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</si>
  <si>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</si>
  <si>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</si>
  <si>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</si>
  <si>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</si>
  <si>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</si>
  <si>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</si>
  <si>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</si>
  <si>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</si>
  <si>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</si>
  <si>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</si>
  <si>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</si>
  <si>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</si>
  <si>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</si>
  <si>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</si>
  <si>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</si>
  <si>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</si>
  <si>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</si>
  <si>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</si>
  <si>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</si>
  <si>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</si>
  <si>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</si>
  <si>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</si>
  <si>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</si>
  <si>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</si>
  <si>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</si>
  <si>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</si>
  <si>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</si>
  <si>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</si>
  <si>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</si>
  <si>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</si>
  <si>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</si>
  <si>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</si>
  <si>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</si>
  <si>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</si>
  <si>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</si>
  <si>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</si>
  <si>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</si>
  <si>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</si>
  <si>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</si>
  <si>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</si>
  <si>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</si>
  <si>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</si>
  <si>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</si>
  <si>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</si>
  <si>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</si>
  <si>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</si>
  <si>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</si>
  <si>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</si>
  <si>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</si>
  <si>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</si>
  <si>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</si>
  <si>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</si>
  <si>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</si>
  <si>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</si>
  <si>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</si>
  <si>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</si>
  <si>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</si>
  <si>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</si>
  <si>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</si>
  <si>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</si>
  <si>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</si>
  <si>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</si>
  <si>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</si>
  <si>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</si>
  <si>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</si>
  <si>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</si>
  <si>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</si>
  <si>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</si>
  <si>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</si>
  <si>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</si>
  <si>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</si>
  <si>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</si>
  <si>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</si>
  <si>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</si>
  <si>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</si>
  <si>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</si>
  <si>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</si>
  <si>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</si>
  <si>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</si>
  <si>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</si>
  <si>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</si>
  <si>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</si>
  <si>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</si>
  <si>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</si>
  <si>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</si>
  <si>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</si>
  <si>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</si>
  <si>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</si>
  <si>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</si>
  <si>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</si>
  <si>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</si>
  <si>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</si>
  <si>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</si>
  <si>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</si>
  <si>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</si>
  <si>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</si>
  <si>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</si>
  <si>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</si>
  <si>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</si>
  <si>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</si>
  <si>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</si>
  <si>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</si>
  <si>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</si>
  <si>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</si>
  <si>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</si>
  <si>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</si>
  <si>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</si>
  <si>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</si>
  <si>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</si>
  <si>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</si>
  <si>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</si>
  <si>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</si>
  <si>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</si>
  <si>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</si>
  <si>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</si>
  <si>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</si>
  <si>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</si>
  <si>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</si>
  <si>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</si>
  <si>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</si>
  <si>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</si>
  <si>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</si>
  <si>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</si>
  <si>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</si>
  <si>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</si>
  <si>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</si>
  <si>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</si>
  <si>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</si>
  <si>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</si>
  <si>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</si>
  <si>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</si>
  <si>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</si>
  <si>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</si>
  <si>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</si>
  <si>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</si>
  <si>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</si>
  <si>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</si>
  <si>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</si>
  <si>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</si>
  <si>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</si>
  <si>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</si>
  <si>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</si>
  <si>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</si>
  <si>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</si>
  <si>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</si>
  <si>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</si>
  <si>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</si>
  <si>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</si>
  <si>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</si>
  <si>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</si>
  <si>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</si>
  <si>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</si>
  <si>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</si>
  <si>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</si>
  <si>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</si>
  <si>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</si>
  <si>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</si>
  <si>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</si>
  <si>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</si>
  <si>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</si>
  <si>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</si>
  <si>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</si>
  <si>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</si>
  <si>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</si>
  <si>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</si>
  <si>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</si>
  <si>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</si>
  <si>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</si>
  <si>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</si>
  <si>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</si>
  <si>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</si>
  <si>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</si>
  <si>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</si>
  <si>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</si>
  <si>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</si>
  <si>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</si>
  <si>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</si>
  <si>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</si>
  <si>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</si>
  <si>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</si>
  <si>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</si>
  <si>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</si>
  <si>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</si>
  <si>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</si>
  <si>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</si>
  <si>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</si>
  <si>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</si>
  <si>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</si>
  <si>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</si>
  <si>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</si>
  <si>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</si>
  <si>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</si>
  <si>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</si>
  <si>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</si>
  <si>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</si>
  <si>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</si>
  <si>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</si>
  <si>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</si>
  <si>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</si>
  <si>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</si>
  <si>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</si>
  <si>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</si>
  <si>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</si>
  <si>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</si>
  <si>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</si>
  <si>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</si>
  <si>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</si>
  <si>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</si>
  <si>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</si>
  <si>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</si>
  <si>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</si>
  <si>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</si>
  <si>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</si>
  <si>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</si>
  <si>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</si>
  <si>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</si>
  <si>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</si>
  <si>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</si>
  <si>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</si>
  <si>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</si>
  <si>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</si>
  <si>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</si>
  <si>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</si>
  <si>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</si>
  <si>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</si>
  <si>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</si>
  <si>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</si>
  <si>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</si>
  <si>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</si>
  <si>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</si>
  <si>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</si>
  <si>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</si>
  <si>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</si>
  <si>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</si>
  <si>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</si>
  <si>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</si>
  <si>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</si>
  <si>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</si>
  <si>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</si>
  <si>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</si>
  <si>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</si>
  <si>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</si>
  <si>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</si>
  <si>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</si>
  <si>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</si>
  <si>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</si>
  <si>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</si>
  <si>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</si>
  <si>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</si>
  <si>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</si>
  <si>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</si>
  <si>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</si>
  <si>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</si>
  <si>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</si>
  <si>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</si>
  <si>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</si>
  <si>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</si>
  <si>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</si>
  <si>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</si>
  <si>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</si>
  <si>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</si>
  <si>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</si>
  <si>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</si>
  <si>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</si>
  <si>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</si>
  <si>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</si>
  <si>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</si>
  <si>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</si>
  <si>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</si>
  <si>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</si>
  <si>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</si>
  <si>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</si>
  <si>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</si>
  <si>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</si>
  <si>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</si>
  <si>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</si>
  <si>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</si>
  <si>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</si>
  <si>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</si>
  <si>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</si>
  <si>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</si>
  <si>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</si>
  <si>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</si>
  <si>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</si>
  <si>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</si>
  <si>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</si>
  <si>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</si>
  <si>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</si>
  <si>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</si>
  <si>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</si>
  <si>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</si>
  <si>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</si>
  <si>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</si>
  <si>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</si>
  <si>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</si>
  <si>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</si>
  <si>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</si>
  <si>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</si>
  <si>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</si>
  <si>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</si>
  <si>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</si>
  <si>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</si>
  <si>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</si>
  <si>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</si>
  <si>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</si>
  <si>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</si>
  <si>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</si>
  <si>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</si>
  <si>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</si>
  <si>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</si>
  <si>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</si>
  <si>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</si>
  <si>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</si>
  <si>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</si>
  <si>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</si>
  <si>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</si>
  <si>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</si>
  <si>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</si>
  <si>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</si>
  <si>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</si>
  <si>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</si>
  <si>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</si>
  <si>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</si>
  <si>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</si>
  <si>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</si>
  <si>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</si>
  <si>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</si>
  <si>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</si>
  <si>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</si>
  <si>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</si>
  <si>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</si>
  <si>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</si>
  <si>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</si>
  <si>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</si>
  <si>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</si>
  <si>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</si>
  <si>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</si>
  <si>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</si>
  <si>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</si>
  <si>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</si>
  <si>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</si>
  <si>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</si>
  <si>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</si>
  <si>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</si>
  <si>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</si>
  <si>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</si>
  <si>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</si>
  <si>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</si>
  <si>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</si>
  <si>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</si>
  <si>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</si>
  <si>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</si>
  <si>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</si>
  <si>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</si>
  <si>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</si>
  <si>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</si>
  <si>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</si>
  <si>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</si>
  <si>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</si>
  <si>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</si>
  <si>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</si>
  <si>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</si>
  <si>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</si>
  <si>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</si>
  <si>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</si>
  <si>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</si>
  <si>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</si>
  <si>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</si>
  <si>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</si>
  <si>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</si>
  <si>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</si>
  <si>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</si>
  <si>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</si>
  <si>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</si>
  <si>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</si>
  <si>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</si>
  <si>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</si>
  <si>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</si>
  <si>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</si>
  <si>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</si>
  <si>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</si>
  <si>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</si>
  <si>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</si>
  <si>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</si>
  <si>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</si>
  <si>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</si>
  <si>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</si>
  <si>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</si>
  <si>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</si>
  <si>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</si>
  <si>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</si>
  <si>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</si>
  <si>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</si>
  <si>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</si>
  <si>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</si>
  <si>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</si>
  <si>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</si>
  <si>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</si>
  <si>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</si>
  <si>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</si>
  <si>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</si>
  <si>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</si>
  <si>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</si>
  <si>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</si>
  <si>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</si>
  <si>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</si>
  <si>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</si>
  <si>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</si>
  <si>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</si>
  <si>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</si>
  <si>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</si>
  <si>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</si>
  <si>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</si>
  <si>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</si>
  <si>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</si>
  <si>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</si>
  <si>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</si>
  <si>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</si>
  <si>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</si>
  <si>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</si>
  <si>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</si>
  <si>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</si>
  <si>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</si>
  <si>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</si>
  <si>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</si>
  <si>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</si>
  <si>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</si>
  <si>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</si>
  <si>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</si>
  <si>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</si>
  <si>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</si>
  <si>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</si>
  <si>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</si>
  <si>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</si>
  <si>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</si>
  <si>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</si>
  <si>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</si>
  <si>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</si>
  <si>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</si>
  <si>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</si>
  <si>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</si>
  <si>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</si>
  <si>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</si>
  <si>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</si>
  <si>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</si>
  <si>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</si>
  <si>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</si>
  <si>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</si>
  <si>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</si>
  <si>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</si>
  <si>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</si>
  <si>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</si>
  <si>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</si>
  <si>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</si>
  <si>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</si>
  <si>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</si>
  <si>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</si>
  <si>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</si>
  <si>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</si>
  <si>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</si>
  <si>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</si>
  <si>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</si>
  <si>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</si>
  <si>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</si>
  <si>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</si>
  <si>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</si>
  <si>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</si>
  <si>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</si>
  <si>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</si>
  <si>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</si>
  <si>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</si>
  <si>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</si>
  <si>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</si>
  <si>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</si>
  <si>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</si>
  <si>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</si>
  <si>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</si>
  <si>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</si>
  <si>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</si>
  <si>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</si>
  <si>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</si>
  <si>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</si>
  <si>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</si>
  <si>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</si>
  <si>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</si>
  <si>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</si>
  <si>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</si>
  <si>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</si>
  <si>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</si>
  <si>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</si>
  <si>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</si>
  <si>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</si>
  <si>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</si>
  <si>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</si>
  <si>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</si>
  <si>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</si>
  <si>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</si>
  <si>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</si>
  <si>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</si>
  <si>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</si>
  <si>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</si>
  <si>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</si>
  <si>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</si>
  <si>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</si>
  <si>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</si>
  <si>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</si>
  <si>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</si>
  <si>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</si>
  <si>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</si>
  <si>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</si>
  <si>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</si>
  <si>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</si>
  <si>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</si>
  <si>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</si>
  <si>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</si>
  <si>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</si>
  <si>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</si>
  <si>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</si>
  <si>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</si>
  <si>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</si>
  <si>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</si>
  <si>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</si>
  <si>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</si>
  <si>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</si>
  <si>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</si>
  <si>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</si>
  <si>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</si>
  <si>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</si>
  <si>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</si>
  <si>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</si>
  <si>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</si>
  <si>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</si>
  <si>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</si>
  <si>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</si>
  <si>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</si>
  <si>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</si>
  <si>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</si>
  <si>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</si>
  <si>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</si>
  <si>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</si>
  <si>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</si>
  <si>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</si>
  <si>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</si>
  <si>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</si>
  <si>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</si>
  <si>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</si>
  <si>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</si>
  <si>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</si>
  <si>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</si>
  <si>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</si>
  <si>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</si>
  <si>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</si>
  <si>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</si>
  <si>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</si>
  <si>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</si>
  <si>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</si>
  <si>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</si>
  <si>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</si>
  <si>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</si>
  <si>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</si>
  <si>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</si>
  <si>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</si>
  <si>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</si>
  <si>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</si>
  <si>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</si>
  <si>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</si>
  <si>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</si>
  <si>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</si>
  <si>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</si>
  <si>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</si>
  <si>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</si>
  <si>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</si>
  <si>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</si>
  <si>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</si>
  <si>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</si>
  <si>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</si>
  <si>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</si>
  <si>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</si>
  <si>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</si>
  <si>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</si>
  <si>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</si>
  <si>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</si>
  <si>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</si>
  <si>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</si>
  <si>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</si>
  <si>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</si>
  <si>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</si>
  <si>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</si>
  <si>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</si>
  <si>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</si>
  <si>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</si>
  <si>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</si>
  <si>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</si>
  <si>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</si>
  <si>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</si>
  <si>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</si>
  <si>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</si>
  <si>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</si>
  <si>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</si>
  <si>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</si>
  <si>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</si>
  <si>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</si>
  <si>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</si>
  <si>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</si>
  <si>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</si>
  <si>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</si>
  <si>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</si>
  <si>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</si>
  <si>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</si>
  <si>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</si>
  <si>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</si>
  <si>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</si>
  <si>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</si>
  <si>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</si>
  <si>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</si>
  <si>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</si>
  <si>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</si>
  <si>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</si>
  <si>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</si>
  <si>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</si>
  <si>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</si>
  <si>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</si>
  <si>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</si>
  <si>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</si>
  <si>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</si>
  <si>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</si>
  <si>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</si>
  <si>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</si>
  <si>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</si>
  <si>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</si>
  <si>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</si>
  <si>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</si>
  <si>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</si>
  <si>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</si>
  <si>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</si>
  <si>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</si>
  <si>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</si>
  <si>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</si>
  <si>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</si>
  <si>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</si>
  <si>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</si>
  <si>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</si>
  <si>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</si>
  <si>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</si>
  <si>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</si>
  <si>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</si>
  <si>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</si>
  <si>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</si>
  <si>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</si>
  <si>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</si>
  <si>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</si>
  <si>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</si>
  <si>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</si>
  <si>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Petra Kanavelića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</si>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</sst>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 fontId="30"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2272801.2399999998</v>
      </c>
      <c r="D2" s="7">
        <f>'PR-RAS'!E6</f>
        <v>2553863.2000000002</v>
      </c>
      <c r="E2" s="7">
        <v>0</v>
      </c>
      <c r="F2" s="7">
        <v>0</v>
      </c>
      <c r="G2" s="8">
        <f t="shared" ref="G2:G274" si="0">(B2/1000)*(C2*1+D2*2)</f>
        <v>7380.5276400000012</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1962862.47</v>
      </c>
      <c r="D45" s="2">
        <f>'PR-RAS'!E49</f>
        <v>2163426.14</v>
      </c>
      <c r="E45" s="2">
        <v>0</v>
      </c>
      <c r="F45" s="2">
        <v>0</v>
      </c>
      <c r="G45" s="3">
        <f t="shared" si="0"/>
        <v>276747.44899999996</v>
      </c>
      <c r="H45" s="3">
        <f t="shared" si="1"/>
        <v>0.61000000010244548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1929131.07</v>
      </c>
      <c r="D64" s="2">
        <f>'PR-RAS'!E68</f>
        <v>2133477.14</v>
      </c>
      <c r="E64" s="2">
        <v>0</v>
      </c>
      <c r="F64" s="2">
        <v>0</v>
      </c>
      <c r="G64" s="3">
        <f t="shared" si="0"/>
        <v>390353.37705000001</v>
      </c>
      <c r="H64" s="3">
        <f t="shared" si="1"/>
        <v>0.21000000019557774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1905431.79</v>
      </c>
      <c r="D65" s="2">
        <f>'PR-RAS'!E69</f>
        <v>2112195.77</v>
      </c>
      <c r="E65" s="2">
        <v>0</v>
      </c>
      <c r="F65" s="2">
        <v>0</v>
      </c>
      <c r="G65" s="3">
        <f t="shared" si="0"/>
        <v>392308.69312000001</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23699.279999999999</v>
      </c>
      <c r="D66" s="2">
        <f>'PR-RAS'!E70</f>
        <v>21281.37</v>
      </c>
      <c r="E66" s="2">
        <v>0</v>
      </c>
      <c r="F66" s="2">
        <v>0</v>
      </c>
      <c r="G66" s="3">
        <f t="shared" si="0"/>
        <v>4307.0312999999996</v>
      </c>
      <c r="H66" s="3">
        <f t="shared" si="1"/>
        <v>0.64999999999781721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33731.4</v>
      </c>
      <c r="D70" s="2">
        <f>'PR-RAS'!E74</f>
        <v>29949</v>
      </c>
      <c r="E70" s="2">
        <v>0</v>
      </c>
      <c r="F70" s="2">
        <v>0</v>
      </c>
      <c r="G70" s="3">
        <f t="shared" si="0"/>
        <v>6460.4286000000002</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33731.4</v>
      </c>
      <c r="D71" s="2">
        <f>'PR-RAS'!E75</f>
        <v>29949</v>
      </c>
      <c r="E71" s="2">
        <v>0</v>
      </c>
      <c r="F71" s="2">
        <v>0</v>
      </c>
      <c r="G71" s="3">
        <f t="shared" si="0"/>
        <v>6554.058</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0.19</v>
      </c>
      <c r="D78" s="2">
        <f>'PR-RAS'!E82</f>
        <v>0.23</v>
      </c>
      <c r="E78" s="2">
        <v>0</v>
      </c>
      <c r="F78" s="2">
        <v>0</v>
      </c>
      <c r="G78" s="3">
        <f t="shared" si="0"/>
        <v>5.0050000000000004E-2</v>
      </c>
      <c r="H78" s="3">
        <f t="shared" si="1"/>
        <v>0.42000000000000004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0.19</v>
      </c>
      <c r="D79" s="2">
        <f>'PR-RAS'!E83</f>
        <v>0.23</v>
      </c>
      <c r="E79" s="2">
        <v>0</v>
      </c>
      <c r="F79" s="2">
        <v>0</v>
      </c>
      <c r="G79" s="3">
        <f t="shared" si="0"/>
        <v>5.0700000000000002E-2</v>
      </c>
      <c r="H79" s="3">
        <f t="shared" si="1"/>
        <v>0.42000000000000004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0.19</v>
      </c>
      <c r="D81" s="2">
        <f>'PR-RAS'!E85</f>
        <v>0.23</v>
      </c>
      <c r="E81" s="2">
        <v>0</v>
      </c>
      <c r="F81" s="2">
        <v>0</v>
      </c>
      <c r="G81" s="3">
        <f t="shared" si="0"/>
        <v>5.2000000000000005E-2</v>
      </c>
      <c r="H81" s="3">
        <f t="shared" si="1"/>
        <v>0.42000000000000004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13935.42</v>
      </c>
      <c r="D102" s="2">
        <f>'PR-RAS'!E106</f>
        <v>10327.35</v>
      </c>
      <c r="E102" s="2">
        <v>0</v>
      </c>
      <c r="F102" s="2">
        <v>0</v>
      </c>
      <c r="G102" s="3">
        <f t="shared" si="0"/>
        <v>3493.6021200000005</v>
      </c>
      <c r="H102" s="3">
        <f t="shared" si="1"/>
        <v>0.77000000000043656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13935.42</v>
      </c>
      <c r="D108" s="2">
        <f>'PR-RAS'!E112</f>
        <v>10327.35</v>
      </c>
      <c r="E108" s="2">
        <v>0</v>
      </c>
      <c r="F108" s="2">
        <v>0</v>
      </c>
      <c r="G108" s="3">
        <f t="shared" si="0"/>
        <v>3701.1428400000004</v>
      </c>
      <c r="H108" s="3">
        <f t="shared" si="1"/>
        <v>0.77000000000043656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13935.42</v>
      </c>
      <c r="D113" s="2">
        <f>'PR-RAS'!E117</f>
        <v>10327.35</v>
      </c>
      <c r="E113" s="2">
        <v>0</v>
      </c>
      <c r="F113" s="2">
        <v>0</v>
      </c>
      <c r="G113" s="3">
        <f t="shared" si="0"/>
        <v>3874.0934400000006</v>
      </c>
      <c r="H113" s="3">
        <f t="shared" si="1"/>
        <v>0.77000000000043656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32506.720000000001</v>
      </c>
      <c r="D121" s="2">
        <f>'PR-RAS'!E125</f>
        <v>53912.57</v>
      </c>
      <c r="E121" s="2">
        <v>0</v>
      </c>
      <c r="F121" s="2">
        <v>0</v>
      </c>
      <c r="G121" s="3">
        <f t="shared" si="0"/>
        <v>16839.823199999999</v>
      </c>
      <c r="H121" s="3">
        <f t="shared" si="1"/>
        <v>0.70999999999912689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28106.720000000001</v>
      </c>
      <c r="D122" s="2">
        <f>'PR-RAS'!E126</f>
        <v>36723.82</v>
      </c>
      <c r="E122" s="2">
        <v>0</v>
      </c>
      <c r="F122" s="2">
        <v>0</v>
      </c>
      <c r="G122" s="3">
        <f t="shared" si="0"/>
        <v>12288.07756</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28106.720000000001</v>
      </c>
      <c r="D124" s="2">
        <f>'PR-RAS'!E128</f>
        <v>36723.82</v>
      </c>
      <c r="E124" s="2">
        <v>0</v>
      </c>
      <c r="F124" s="2">
        <v>0</v>
      </c>
      <c r="G124" s="3">
        <f t="shared" si="0"/>
        <v>12491.18628</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4400</v>
      </c>
      <c r="D125" s="2">
        <f>'PR-RAS'!E129</f>
        <v>17188.75</v>
      </c>
      <c r="E125" s="2">
        <v>0</v>
      </c>
      <c r="F125" s="2">
        <v>0</v>
      </c>
      <c r="G125" s="3">
        <f t="shared" si="0"/>
        <v>4808.41</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4400</v>
      </c>
      <c r="D126" s="2">
        <f>'PR-RAS'!E130</f>
        <v>17188.75</v>
      </c>
      <c r="E126" s="2">
        <v>0</v>
      </c>
      <c r="F126" s="2">
        <v>0</v>
      </c>
      <c r="G126" s="3">
        <f t="shared" si="0"/>
        <v>4847.1875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263496.44</v>
      </c>
      <c r="D130" s="2">
        <f>'PR-RAS'!E134</f>
        <v>326196.90999999997</v>
      </c>
      <c r="E130" s="2">
        <v>0</v>
      </c>
      <c r="F130" s="2">
        <v>0</v>
      </c>
      <c r="G130" s="3">
        <f t="shared" si="0"/>
        <v>118149.84354</v>
      </c>
      <c r="H130" s="3">
        <f t="shared" si="1"/>
        <v>0.53000000002793968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263496.44</v>
      </c>
      <c r="D131" s="2">
        <f>'PR-RAS'!E135</f>
        <v>326196.90999999997</v>
      </c>
      <c r="E131" s="2">
        <v>0</v>
      </c>
      <c r="F131" s="2">
        <v>0</v>
      </c>
      <c r="G131" s="3">
        <f t="shared" si="0"/>
        <v>119065.7338</v>
      </c>
      <c r="H131" s="3">
        <f t="shared" si="1"/>
        <v>0.53000000002793968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263496.44</v>
      </c>
      <c r="D132" s="2">
        <f>'PR-RAS'!E136</f>
        <v>292472.90999999997</v>
      </c>
      <c r="E132" s="2">
        <v>0</v>
      </c>
      <c r="F132" s="2">
        <v>0</v>
      </c>
      <c r="G132" s="3">
        <f t="shared" si="0"/>
        <v>111145.93606000001</v>
      </c>
      <c r="H132" s="3">
        <f t="shared" si="1"/>
        <v>0.53000000002793968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33724</v>
      </c>
      <c r="E133" s="2">
        <v>0</v>
      </c>
      <c r="F133" s="2">
        <v>0</v>
      </c>
      <c r="G133" s="3">
        <f t="shared" si="0"/>
        <v>8903.1360000000004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2243737.4699999997</v>
      </c>
      <c r="D148" s="2">
        <f>'PR-RAS'!E152</f>
        <v>2671710.9800000004</v>
      </c>
      <c r="E148" s="2">
        <v>0</v>
      </c>
      <c r="F148" s="2">
        <v>0</v>
      </c>
      <c r="G148" s="3">
        <f t="shared" si="0"/>
        <v>1115312.43621</v>
      </c>
      <c r="H148" s="3">
        <f t="shared" si="1"/>
        <v>0.48999999929219484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1807912.63</v>
      </c>
      <c r="D149" s="2">
        <f>'PR-RAS'!E153</f>
        <v>2169871.37</v>
      </c>
      <c r="E149" s="2">
        <v>0</v>
      </c>
      <c r="F149" s="2">
        <v>0</v>
      </c>
      <c r="G149" s="3">
        <f t="shared" si="0"/>
        <v>909852.99475999991</v>
      </c>
      <c r="H149" s="3">
        <f t="shared" si="1"/>
        <v>0.74000000022351742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1488654.41</v>
      </c>
      <c r="D150" s="2">
        <f>'PR-RAS'!E154</f>
        <v>1803646.98</v>
      </c>
      <c r="E150" s="2">
        <v>0</v>
      </c>
      <c r="F150" s="2">
        <v>0</v>
      </c>
      <c r="G150" s="3">
        <f t="shared" si="0"/>
        <v>759296.30712999997</v>
      </c>
      <c r="H150" s="3">
        <f t="shared" si="1"/>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1488654.41</v>
      </c>
      <c r="D151" s="2">
        <f>'PR-RAS'!E155</f>
        <v>1803646.98</v>
      </c>
      <c r="E151" s="2">
        <v>0</v>
      </c>
      <c r="F151" s="2">
        <v>0</v>
      </c>
      <c r="G151" s="3">
        <f t="shared" si="0"/>
        <v>764392.25549999997</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73670.92</v>
      </c>
      <c r="D155" s="2">
        <f>'PR-RAS'!E159</f>
        <v>68260.56</v>
      </c>
      <c r="E155" s="2">
        <v>0</v>
      </c>
      <c r="F155" s="2">
        <v>0</v>
      </c>
      <c r="G155" s="3">
        <f t="shared" si="0"/>
        <v>32369.574159999996</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245587.3</v>
      </c>
      <c r="D156" s="2">
        <f>'PR-RAS'!E160</f>
        <v>297963.83</v>
      </c>
      <c r="E156" s="2">
        <v>0</v>
      </c>
      <c r="F156" s="2">
        <v>0</v>
      </c>
      <c r="G156" s="3">
        <f t="shared" si="0"/>
        <v>130434.81879999999</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245587.3</v>
      </c>
      <c r="D158" s="2">
        <f>'PR-RAS'!E162</f>
        <v>297963.83</v>
      </c>
      <c r="E158" s="2">
        <v>0</v>
      </c>
      <c r="F158" s="2">
        <v>0</v>
      </c>
      <c r="G158" s="3">
        <f t="shared" si="0"/>
        <v>132117.84872000001</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378176.41</v>
      </c>
      <c r="D160" s="2">
        <f>'PR-RAS'!E164</f>
        <v>448686.24999999994</v>
      </c>
      <c r="E160" s="2">
        <v>0</v>
      </c>
      <c r="F160" s="2">
        <v>0</v>
      </c>
      <c r="G160" s="3">
        <f t="shared" si="0"/>
        <v>202812.27669</v>
      </c>
      <c r="H160" s="3">
        <f t="shared" si="1"/>
        <v>0.65999999991618097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91743.47</v>
      </c>
      <c r="D161" s="2">
        <f>'PR-RAS'!E165</f>
        <v>127340.59999999999</v>
      </c>
      <c r="E161" s="2">
        <v>0</v>
      </c>
      <c r="F161" s="2">
        <v>0</v>
      </c>
      <c r="G161" s="3">
        <f t="shared" si="0"/>
        <v>55427.947199999995</v>
      </c>
      <c r="H161" s="3">
        <f t="shared" si="1"/>
        <v>0.8700000000098953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11212.49</v>
      </c>
      <c r="D162" s="2">
        <f>'PR-RAS'!E166</f>
        <v>14658.89</v>
      </c>
      <c r="E162" s="2">
        <v>0</v>
      </c>
      <c r="F162" s="2">
        <v>0</v>
      </c>
      <c r="G162" s="3">
        <f t="shared" si="0"/>
        <v>6525.3734699999995</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60847.08</v>
      </c>
      <c r="D163" s="2">
        <f>'PR-RAS'!E167</f>
        <v>80844.98</v>
      </c>
      <c r="E163" s="2">
        <v>0</v>
      </c>
      <c r="F163" s="2">
        <v>0</v>
      </c>
      <c r="G163" s="3">
        <f t="shared" si="0"/>
        <v>36051.000479999995</v>
      </c>
      <c r="H163" s="3">
        <f t="shared" si="1"/>
        <v>0.10000000000582077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19683.900000000001</v>
      </c>
      <c r="D164" s="2">
        <f>'PR-RAS'!E168</f>
        <v>31836.73</v>
      </c>
      <c r="E164" s="2">
        <v>0</v>
      </c>
      <c r="F164" s="2">
        <v>0</v>
      </c>
      <c r="G164" s="3">
        <f t="shared" si="0"/>
        <v>13587.249680000001</v>
      </c>
      <c r="H164" s="3">
        <f t="shared" si="1"/>
        <v>0.36999999999898137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141362.74999999997</v>
      </c>
      <c r="D166" s="2">
        <f>'PR-RAS'!E170</f>
        <v>140662.16999999998</v>
      </c>
      <c r="E166" s="2">
        <v>0</v>
      </c>
      <c r="F166" s="2">
        <v>0</v>
      </c>
      <c r="G166" s="3">
        <f t="shared" si="0"/>
        <v>69743.369850000003</v>
      </c>
      <c r="H166" s="3">
        <f t="shared" si="1"/>
        <v>0.42000000001280569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11551.72</v>
      </c>
      <c r="D167" s="2">
        <f>'PR-RAS'!E171</f>
        <v>12446.01</v>
      </c>
      <c r="E167" s="2">
        <v>0</v>
      </c>
      <c r="F167" s="2">
        <v>0</v>
      </c>
      <c r="G167" s="3">
        <f t="shared" si="0"/>
        <v>6049.6608399999996</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106515.76</v>
      </c>
      <c r="D168" s="2">
        <f>'PR-RAS'!E172</f>
        <v>106059.64</v>
      </c>
      <c r="E168" s="2">
        <v>0</v>
      </c>
      <c r="F168" s="2">
        <v>0</v>
      </c>
      <c r="G168" s="3">
        <f t="shared" si="0"/>
        <v>53212.051679999997</v>
      </c>
      <c r="H168" s="3">
        <f t="shared" si="1"/>
        <v>0.60000000000582077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14825</v>
      </c>
      <c r="D169" s="2">
        <f>'PR-RAS'!E173</f>
        <v>15547.03</v>
      </c>
      <c r="E169" s="2">
        <v>0</v>
      </c>
      <c r="F169" s="2">
        <v>0</v>
      </c>
      <c r="G169" s="3">
        <f t="shared" si="0"/>
        <v>7714.4020799999998</v>
      </c>
      <c r="H169" s="3">
        <f t="shared" si="1"/>
        <v>3.0000000000654836E-2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4509.28</v>
      </c>
      <c r="D170" s="2">
        <f>'PR-RAS'!E174</f>
        <v>3591.38</v>
      </c>
      <c r="E170" s="2">
        <v>0</v>
      </c>
      <c r="F170" s="2">
        <v>0</v>
      </c>
      <c r="G170" s="3">
        <f t="shared" si="0"/>
        <v>1975.9547600000003</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3960.99</v>
      </c>
      <c r="D171" s="2">
        <f>'PR-RAS'!E175</f>
        <v>3018.11</v>
      </c>
      <c r="E171" s="2">
        <v>0</v>
      </c>
      <c r="F171" s="2">
        <v>0</v>
      </c>
      <c r="G171" s="3">
        <f t="shared" si="0"/>
        <v>1699.5256999999999</v>
      </c>
      <c r="H171" s="3">
        <f t="shared" si="1"/>
        <v>0.12000000000034561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141134.63</v>
      </c>
      <c r="D174" s="2">
        <f>'PR-RAS'!E178</f>
        <v>170472.4</v>
      </c>
      <c r="E174" s="2">
        <v>0</v>
      </c>
      <c r="F174" s="2">
        <v>0</v>
      </c>
      <c r="G174" s="3">
        <f t="shared" si="0"/>
        <v>83399.741389999996</v>
      </c>
      <c r="H174" s="3">
        <f t="shared" si="1"/>
        <v>0.76999999998952262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71649.919999999998</v>
      </c>
      <c r="D175" s="2">
        <f>'PR-RAS'!E179</f>
        <v>73913.88</v>
      </c>
      <c r="E175" s="2">
        <v>0</v>
      </c>
      <c r="F175" s="2">
        <v>0</v>
      </c>
      <c r="G175" s="3">
        <f t="shared" si="0"/>
        <v>38189.116319999994</v>
      </c>
      <c r="H175" s="3">
        <f t="shared" si="1"/>
        <v>0.19999999999708962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9287.83</v>
      </c>
      <c r="D176" s="2">
        <f>'PR-RAS'!E180</f>
        <v>11861.45</v>
      </c>
      <c r="E176" s="2">
        <v>0</v>
      </c>
      <c r="F176" s="2">
        <v>0</v>
      </c>
      <c r="G176" s="3">
        <f t="shared" si="0"/>
        <v>5776.8777500000006</v>
      </c>
      <c r="H176" s="3">
        <f t="shared" si="1"/>
        <v>0.62000000000080036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2627.4</v>
      </c>
      <c r="D177" s="2">
        <f>'PR-RAS'!E181</f>
        <v>1595.3</v>
      </c>
      <c r="E177" s="2">
        <v>0</v>
      </c>
      <c r="F177" s="2">
        <v>0</v>
      </c>
      <c r="G177" s="3">
        <f t="shared" si="0"/>
        <v>1023.968</v>
      </c>
      <c r="H177" s="3">
        <f t="shared" si="1"/>
        <v>0.70000000000004547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7224.6</v>
      </c>
      <c r="D178" s="2">
        <f>'PR-RAS'!E182</f>
        <v>7989.42</v>
      </c>
      <c r="E178" s="2">
        <v>0</v>
      </c>
      <c r="F178" s="2">
        <v>0</v>
      </c>
      <c r="G178" s="3">
        <f t="shared" si="0"/>
        <v>4107.0088800000003</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10324</v>
      </c>
      <c r="D179" s="2">
        <f>'PR-RAS'!E183</f>
        <v>10338.549999999999</v>
      </c>
      <c r="E179" s="2">
        <v>0</v>
      </c>
      <c r="F179" s="2">
        <v>0</v>
      </c>
      <c r="G179" s="3">
        <f t="shared" si="0"/>
        <v>5518.1957999999995</v>
      </c>
      <c r="H179" s="3">
        <f t="shared" si="1"/>
        <v>0.4500000000007276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2719</v>
      </c>
      <c r="D180" s="2">
        <f>'PR-RAS'!E184</f>
        <v>781.08</v>
      </c>
      <c r="E180" s="2">
        <v>0</v>
      </c>
      <c r="F180" s="2">
        <v>0</v>
      </c>
      <c r="G180" s="3">
        <f t="shared" si="0"/>
        <v>766.32763999999997</v>
      </c>
      <c r="H180" s="3">
        <f t="shared" si="1"/>
        <v>8.0000000000040927E-2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28328.41</v>
      </c>
      <c r="D181" s="2">
        <f>'PR-RAS'!E185</f>
        <v>56698.21</v>
      </c>
      <c r="E181" s="2">
        <v>0</v>
      </c>
      <c r="F181" s="2">
        <v>0</v>
      </c>
      <c r="G181" s="3">
        <f t="shared" si="0"/>
        <v>25510.469399999998</v>
      </c>
      <c r="H181" s="3">
        <f t="shared" si="1"/>
        <v>0.61999999999898137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4510.67</v>
      </c>
      <c r="D182" s="2">
        <f>'PR-RAS'!E186</f>
        <v>2841.36</v>
      </c>
      <c r="E182" s="2">
        <v>0</v>
      </c>
      <c r="F182" s="2">
        <v>0</v>
      </c>
      <c r="G182" s="3">
        <f t="shared" si="0"/>
        <v>1845.0035899999998</v>
      </c>
      <c r="H182" s="3">
        <f t="shared" si="1"/>
        <v>0.69000000000005457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4462.8</v>
      </c>
      <c r="D183" s="2">
        <f>'PR-RAS'!E187</f>
        <v>4453.1499999999996</v>
      </c>
      <c r="E183" s="2">
        <v>0</v>
      </c>
      <c r="F183" s="2">
        <v>0</v>
      </c>
      <c r="G183" s="3">
        <f t="shared" si="0"/>
        <v>2433.1761999999999</v>
      </c>
      <c r="H183" s="3">
        <f t="shared" si="1"/>
        <v>0.3499999999994543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3935.56</v>
      </c>
      <c r="D190" s="2">
        <f>'PR-RAS'!E194</f>
        <v>10211.08</v>
      </c>
      <c r="E190" s="2">
        <v>0</v>
      </c>
      <c r="F190" s="2">
        <v>0</v>
      </c>
      <c r="G190" s="3">
        <f t="shared" si="0"/>
        <v>4603.6090800000002</v>
      </c>
      <c r="H190" s="3">
        <f t="shared" si="1"/>
        <v>0.51999999999998181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1612.04</v>
      </c>
      <c r="D192" s="2">
        <f>'PR-RAS'!E196</f>
        <v>1895.08</v>
      </c>
      <c r="E192" s="2">
        <v>0</v>
      </c>
      <c r="F192" s="2">
        <v>0</v>
      </c>
      <c r="G192" s="3">
        <f t="shared" si="0"/>
        <v>1031.8201999999999</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928.09</v>
      </c>
      <c r="D194" s="2">
        <f>'PR-RAS'!E198</f>
        <v>1035</v>
      </c>
      <c r="E194" s="2">
        <v>0</v>
      </c>
      <c r="F194" s="2">
        <v>0</v>
      </c>
      <c r="G194" s="3">
        <f t="shared" si="0"/>
        <v>578.63137000000006</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976.93</v>
      </c>
      <c r="D195" s="2">
        <f>'PR-RAS'!E199</f>
        <v>6984</v>
      </c>
      <c r="E195" s="2">
        <v>0</v>
      </c>
      <c r="F195" s="2">
        <v>0</v>
      </c>
      <c r="G195" s="3">
        <f t="shared" si="0"/>
        <v>2899.3164200000001</v>
      </c>
      <c r="H195" s="3">
        <f t="shared" si="1"/>
        <v>7.0000000000050022E-2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418.5</v>
      </c>
      <c r="D197" s="2">
        <f>'PR-RAS'!E201</f>
        <v>297</v>
      </c>
      <c r="E197" s="2">
        <v>0</v>
      </c>
      <c r="F197" s="2">
        <v>0</v>
      </c>
      <c r="G197" s="3">
        <f t="shared" si="0"/>
        <v>198.45000000000002</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900.81</v>
      </c>
      <c r="D198" s="2">
        <f>'PR-RAS'!E202</f>
        <v>953.75</v>
      </c>
      <c r="E198" s="2">
        <v>0</v>
      </c>
      <c r="F198" s="2">
        <v>0</v>
      </c>
      <c r="G198" s="3">
        <f t="shared" si="0"/>
        <v>553.23707000000002</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900.81</v>
      </c>
      <c r="D212" s="2">
        <f>'PR-RAS'!E216</f>
        <v>953.75</v>
      </c>
      <c r="E212" s="2">
        <v>0</v>
      </c>
      <c r="F212" s="2">
        <v>0</v>
      </c>
      <c r="G212" s="3">
        <f t="shared" si="0"/>
        <v>592.55340999999999</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900.81</v>
      </c>
      <c r="D213" s="2">
        <f>'PR-RAS'!E217</f>
        <v>953.75</v>
      </c>
      <c r="E213" s="2">
        <v>0</v>
      </c>
      <c r="F213" s="2">
        <v>0</v>
      </c>
      <c r="G213" s="3">
        <f t="shared" si="0"/>
        <v>595.36171999999999</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50762.28</v>
      </c>
      <c r="D258" s="2">
        <f>'PR-RAS'!E262</f>
        <v>47724.49</v>
      </c>
      <c r="E258" s="2">
        <v>0</v>
      </c>
      <c r="F258" s="2">
        <v>0</v>
      </c>
      <c r="G258" s="3">
        <f t="shared" si="0"/>
        <v>37576.293820000006</v>
      </c>
      <c r="H258" s="3">
        <f t="shared" si="1"/>
        <v>0.76999999999679858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50762.28</v>
      </c>
      <c r="D265" s="2">
        <f>'PR-RAS'!E269</f>
        <v>47724.49</v>
      </c>
      <c r="E265" s="2">
        <v>0</v>
      </c>
      <c r="F265" s="2">
        <v>0</v>
      </c>
      <c r="G265" s="3">
        <f t="shared" si="0"/>
        <v>38599.772640000003</v>
      </c>
      <c r="H265" s="3">
        <f t="shared" si="1"/>
        <v>0.76999999999679858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50762.28</v>
      </c>
      <c r="D267" s="2">
        <f>'PR-RAS'!E271</f>
        <v>47724.49</v>
      </c>
      <c r="E267" s="2">
        <v>0</v>
      </c>
      <c r="F267" s="2">
        <v>0</v>
      </c>
      <c r="G267" s="3">
        <f t="shared" si="0"/>
        <v>38892.195160000003</v>
      </c>
      <c r="H267" s="3">
        <f t="shared" si="1"/>
        <v>0.76999999999679858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5985.34</v>
      </c>
      <c r="D269" s="2">
        <f>'PR-RAS'!E273</f>
        <v>4475.12</v>
      </c>
      <c r="E269" s="2">
        <v>0</v>
      </c>
      <c r="F269" s="2">
        <v>0</v>
      </c>
      <c r="G269" s="3">
        <f t="shared" si="0"/>
        <v>4002.7354400000004</v>
      </c>
      <c r="H269" s="3">
        <f t="shared" si="1"/>
        <v>0.46000000000003638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5985.34</v>
      </c>
      <c r="D270" s="2">
        <f>'PR-RAS'!E274</f>
        <v>4475.12</v>
      </c>
      <c r="E270" s="2">
        <v>0</v>
      </c>
      <c r="F270" s="2">
        <v>0</v>
      </c>
      <c r="G270" s="3">
        <f t="shared" si="0"/>
        <v>4017.6710200000002</v>
      </c>
      <c r="H270" s="3">
        <f t="shared" si="1"/>
        <v>0.46000000000003638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5985.34</v>
      </c>
      <c r="D271" s="2">
        <f>'PR-RAS'!E275</f>
        <v>4475.12</v>
      </c>
      <c r="E271" s="2">
        <v>0</v>
      </c>
      <c r="F271" s="2">
        <v>0</v>
      </c>
      <c r="G271" s="3">
        <f t="shared" si="0"/>
        <v>4032.6066000000001</v>
      </c>
      <c r="H271" s="3">
        <f t="shared" si="1"/>
        <v>0.46000000000003638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2243737.4699999997</v>
      </c>
      <c r="D295" s="2">
        <f>'PR-RAS'!E299</f>
        <v>2671710.9800000004</v>
      </c>
      <c r="E295" s="2">
        <v>0</v>
      </c>
      <c r="F295" s="2">
        <v>0</v>
      </c>
      <c r="G295" s="3">
        <f t="shared" si="12"/>
        <v>2230624.8724199999</v>
      </c>
      <c r="H295" s="3">
        <f t="shared" si="13"/>
        <v>0.48999999929219484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29063.770000000019</v>
      </c>
      <c r="D296" s="2">
        <f>'PR-RAS'!E300</f>
        <v>0</v>
      </c>
      <c r="E296" s="2">
        <v>0</v>
      </c>
      <c r="F296" s="2">
        <v>0</v>
      </c>
      <c r="G296" s="3">
        <f t="shared" si="12"/>
        <v>8573.8121500000052</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117847.78000000026</v>
      </c>
      <c r="E297" s="2">
        <v>0</v>
      </c>
      <c r="F297" s="2">
        <v>0</v>
      </c>
      <c r="G297" s="3">
        <f t="shared" si="12"/>
        <v>69765.88576000015</v>
      </c>
      <c r="H297" s="3">
        <f t="shared" si="13"/>
        <v>0.21999999973922968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3478.49</v>
      </c>
      <c r="D298" s="2">
        <f>'PR-RAS'!E302</f>
        <v>5454.67</v>
      </c>
      <c r="E298" s="2">
        <v>0</v>
      </c>
      <c r="F298" s="2">
        <v>0</v>
      </c>
      <c r="G298" s="3">
        <f t="shared" si="12"/>
        <v>4273.1855099999993</v>
      </c>
      <c r="H298" s="3">
        <f t="shared" si="13"/>
        <v>0.81999999999970896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3693</v>
      </c>
      <c r="D300" s="2">
        <f>'PR-RAS'!E304</f>
        <v>178811.71</v>
      </c>
      <c r="E300" s="2">
        <v>0</v>
      </c>
      <c r="F300" s="2">
        <v>0</v>
      </c>
      <c r="G300" s="3">
        <f t="shared" si="12"/>
        <v>108033.60957999999</v>
      </c>
      <c r="H300" s="3">
        <f t="shared" si="13"/>
        <v>0.29000000000814907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3693</v>
      </c>
      <c r="D301" s="2">
        <f>'PR-RAS'!E305</f>
        <v>1590</v>
      </c>
      <c r="E301" s="2">
        <v>0</v>
      </c>
      <c r="F301" s="2">
        <v>0</v>
      </c>
      <c r="G301" s="3">
        <f t="shared" si="12"/>
        <v>2061.9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27087.589999999997</v>
      </c>
      <c r="D355" s="2">
        <f>'PR-RAS'!E360</f>
        <v>74875.26999999999</v>
      </c>
      <c r="E355" s="2">
        <v>0</v>
      </c>
      <c r="F355" s="2">
        <v>0</v>
      </c>
      <c r="G355" s="3">
        <f t="shared" si="12"/>
        <v>62600.698019999989</v>
      </c>
      <c r="H355" s="3">
        <f t="shared" si="13"/>
        <v>0.67999999999301508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19822.739999999998</v>
      </c>
      <c r="D368" s="2">
        <f>'PR-RAS'!E373</f>
        <v>24179.269999999997</v>
      </c>
      <c r="E368" s="2">
        <v>0</v>
      </c>
      <c r="F368" s="2">
        <v>0</v>
      </c>
      <c r="G368" s="3">
        <f t="shared" si="12"/>
        <v>25022.529759999998</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10789.47</v>
      </c>
      <c r="D374" s="2">
        <f>'PR-RAS'!E379</f>
        <v>15052.029999999999</v>
      </c>
      <c r="E374" s="2">
        <v>0</v>
      </c>
      <c r="F374" s="2">
        <v>0</v>
      </c>
      <c r="G374" s="3">
        <f t="shared" si="12"/>
        <v>15253.286689999999</v>
      </c>
      <c r="H374" s="3">
        <f t="shared" si="13"/>
        <v>0.49999999999818101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9674.67</v>
      </c>
      <c r="D375" s="2">
        <f>'PR-RAS'!E380</f>
        <v>10220.879999999999</v>
      </c>
      <c r="E375" s="2">
        <v>0</v>
      </c>
      <c r="F375" s="2">
        <v>0</v>
      </c>
      <c r="G375" s="3">
        <f t="shared" si="12"/>
        <v>11263.544820000001</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1114.8</v>
      </c>
      <c r="D377" s="2">
        <f>'PR-RAS'!E382</f>
        <v>3773.15</v>
      </c>
      <c r="E377" s="2">
        <v>0</v>
      </c>
      <c r="F377" s="2">
        <v>0</v>
      </c>
      <c r="G377" s="3">
        <f t="shared" si="12"/>
        <v>3256.5736000000002</v>
      </c>
      <c r="H377" s="3">
        <f t="shared" si="13"/>
        <v>0.35000000000013642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1058</v>
      </c>
      <c r="E380" s="2">
        <v>0</v>
      </c>
      <c r="F380" s="2">
        <v>0</v>
      </c>
      <c r="G380" s="3">
        <f t="shared" si="12"/>
        <v>801.96400000000006</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9033.27</v>
      </c>
      <c r="D388" s="2">
        <f>'PR-RAS'!E393</f>
        <v>9127.24</v>
      </c>
      <c r="E388" s="2">
        <v>0</v>
      </c>
      <c r="F388" s="2">
        <v>0</v>
      </c>
      <c r="G388" s="3">
        <f t="shared" si="12"/>
        <v>10560.35925</v>
      </c>
      <c r="H388" s="3">
        <f t="shared" si="13"/>
        <v>0.51000000000021828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9033.27</v>
      </c>
      <c r="D389" s="2">
        <f>'PR-RAS'!E394</f>
        <v>9127.24</v>
      </c>
      <c r="E389" s="2">
        <v>0</v>
      </c>
      <c r="F389" s="2">
        <v>0</v>
      </c>
      <c r="G389" s="3">
        <f t="shared" si="12"/>
        <v>10587.647000000001</v>
      </c>
      <c r="H389" s="3">
        <f t="shared" si="13"/>
        <v>0.51000000000021828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7264.85</v>
      </c>
      <c r="D407" s="2">
        <f>'PR-RAS'!E412</f>
        <v>50696</v>
      </c>
      <c r="E407" s="2">
        <v>0</v>
      </c>
      <c r="F407" s="2">
        <v>0</v>
      </c>
      <c r="G407" s="3">
        <f t="shared" si="12"/>
        <v>44114.681100000009</v>
      </c>
      <c r="H407" s="3">
        <f t="shared" si="13"/>
        <v>0.1499999999996362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7264.85</v>
      </c>
      <c r="D408" s="2">
        <f>'PR-RAS'!E413</f>
        <v>50696</v>
      </c>
      <c r="E408" s="2">
        <v>0</v>
      </c>
      <c r="F408" s="2">
        <v>0</v>
      </c>
      <c r="G408" s="3">
        <f t="shared" si="12"/>
        <v>44223.337950000001</v>
      </c>
      <c r="H408" s="3">
        <f t="shared" si="13"/>
        <v>0.1499999999996362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27087.589999999997</v>
      </c>
      <c r="D413" s="2">
        <f>'PR-RAS'!E418</f>
        <v>74875.26999999999</v>
      </c>
      <c r="E413" s="2">
        <v>0</v>
      </c>
      <c r="F413" s="2">
        <v>0</v>
      </c>
      <c r="G413" s="3">
        <f t="shared" si="12"/>
        <v>72857.30955999998</v>
      </c>
      <c r="H413" s="3">
        <f t="shared" si="13"/>
        <v>0.67999999999301508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2272801.2399999998</v>
      </c>
      <c r="D417" s="2">
        <f>'PR-RAS'!E422</f>
        <v>2553863.2000000002</v>
      </c>
      <c r="E417" s="2">
        <v>0</v>
      </c>
      <c r="F417" s="2">
        <v>0</v>
      </c>
      <c r="G417" s="3">
        <f t="shared" si="12"/>
        <v>3070299.4982400001</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2270825.0599999996</v>
      </c>
      <c r="D418" s="2">
        <f>'PR-RAS'!E423</f>
        <v>2746586.2500000005</v>
      </c>
      <c r="E418" s="2">
        <v>0</v>
      </c>
      <c r="F418" s="2">
        <v>0</v>
      </c>
      <c r="G418" s="3">
        <f t="shared" si="12"/>
        <v>3237586.9825200001</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1976.1800000001676</v>
      </c>
      <c r="D419" s="2">
        <f>'PR-RAS'!E424</f>
        <v>0</v>
      </c>
      <c r="E419" s="2">
        <v>0</v>
      </c>
      <c r="F419" s="2">
        <v>0</v>
      </c>
      <c r="G419" s="3">
        <f t="shared" si="12"/>
        <v>826.04324000007</v>
      </c>
      <c r="H419" s="3">
        <f t="shared" si="13"/>
        <v>0.18000000016763806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192723.05000000028</v>
      </c>
      <c r="E420" s="2">
        <v>0</v>
      </c>
      <c r="F420" s="2">
        <v>0</v>
      </c>
      <c r="G420" s="3">
        <f t="shared" si="12"/>
        <v>161501.91590000023</v>
      </c>
      <c r="H420" s="3">
        <f t="shared" si="13"/>
        <v>5.0000000279396772E-2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3478.49</v>
      </c>
      <c r="D421" s="2">
        <f>'PR-RAS'!E426</f>
        <v>5454.67</v>
      </c>
      <c r="E421" s="2">
        <v>0</v>
      </c>
      <c r="F421" s="2">
        <v>0</v>
      </c>
      <c r="G421" s="3">
        <f t="shared" si="12"/>
        <v>6042.8885999999993</v>
      </c>
      <c r="H421" s="3">
        <f t="shared" si="13"/>
        <v>0.81999999999970896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3693</v>
      </c>
      <c r="D423" s="2">
        <f>'PR-RAS'!E428</f>
        <v>178811.71</v>
      </c>
      <c r="E423" s="2">
        <v>0</v>
      </c>
      <c r="F423" s="2">
        <v>0</v>
      </c>
      <c r="G423" s="3">
        <f t="shared" si="12"/>
        <v>152475.52923999997</v>
      </c>
      <c r="H423" s="3">
        <f t="shared" si="13"/>
        <v>0.29000000000814907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2272801.2399999998</v>
      </c>
      <c r="D637" s="2">
        <f>'PR-RAS'!E643</f>
        <v>2553863.2000000002</v>
      </c>
      <c r="E637" s="2">
        <v>0</v>
      </c>
      <c r="F637" s="2">
        <v>0</v>
      </c>
      <c r="G637" s="3">
        <f t="shared" si="14"/>
        <v>4694015.5790400002</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2270825.0599999996</v>
      </c>
      <c r="D638" s="2">
        <f>'PR-RAS'!E644</f>
        <v>2746586.2500000005</v>
      </c>
      <c r="E638" s="2">
        <v>0</v>
      </c>
      <c r="F638" s="2">
        <v>0</v>
      </c>
      <c r="G638" s="3">
        <f t="shared" si="14"/>
        <v>4945666.4457200002</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1976.1800000001676</v>
      </c>
      <c r="D639" s="2">
        <f>'PR-RAS'!E645</f>
        <v>0</v>
      </c>
      <c r="E639" s="2">
        <v>0</v>
      </c>
      <c r="F639" s="2">
        <v>0</v>
      </c>
      <c r="G639" s="3">
        <f t="shared" si="14"/>
        <v>1260.8028400001069</v>
      </c>
      <c r="H639" s="3">
        <f t="shared" si="15"/>
        <v>0.18000000016763806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192723.05000000028</v>
      </c>
      <c r="E640" s="2">
        <v>0</v>
      </c>
      <c r="F640" s="2">
        <v>0</v>
      </c>
      <c r="G640" s="3">
        <f t="shared" si="14"/>
        <v>246300.05790000036</v>
      </c>
      <c r="H640" s="3">
        <f t="shared" si="15"/>
        <v>5.0000000279396772E-2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3478.49</v>
      </c>
      <c r="D641" s="2">
        <f>'PR-RAS'!E647</f>
        <v>5454.67</v>
      </c>
      <c r="E641" s="2">
        <v>0</v>
      </c>
      <c r="F641" s="2">
        <v>0</v>
      </c>
      <c r="G641" s="3">
        <f t="shared" si="14"/>
        <v>9208.2111999999997</v>
      </c>
      <c r="H641" s="3">
        <f t="shared" si="15"/>
        <v>0.81999999999970896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5454.6700000001674</v>
      </c>
      <c r="D643" s="2">
        <f>'PR-RAS'!E649</f>
        <v>0</v>
      </c>
      <c r="E643" s="2">
        <v>0</v>
      </c>
      <c r="F643" s="2">
        <v>0</v>
      </c>
      <c r="G643" s="3">
        <f t="shared" si="14"/>
        <v>3501.8981400001076</v>
      </c>
      <c r="H643" s="3">
        <f t="shared" si="15"/>
        <v>0.32999999983258022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187268.38000000027</v>
      </c>
      <c r="E644" s="2">
        <v>0</v>
      </c>
      <c r="F644" s="2">
        <v>0</v>
      </c>
      <c r="G644" s="3">
        <f t="shared" si="14"/>
        <v>240827.13668000035</v>
      </c>
      <c r="H644" s="3">
        <f t="shared" si="15"/>
        <v>0.38000000026659109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150343.91</v>
      </c>
      <c r="D645" s="2">
        <f>'PR-RAS'!E651</f>
        <v>0</v>
      </c>
      <c r="E645" s="2">
        <v>0</v>
      </c>
      <c r="F645" s="2">
        <v>0</v>
      </c>
      <c r="G645" s="3">
        <f t="shared" si="14"/>
        <v>96821.478040000002</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15220.93</v>
      </c>
      <c r="D646" s="2">
        <f>'PR-RAS'!E653</f>
        <v>31153.19</v>
      </c>
      <c r="E646" s="2">
        <v>0</v>
      </c>
      <c r="F646" s="2">
        <v>0</v>
      </c>
      <c r="G646" s="3">
        <f t="shared" si="14"/>
        <v>50005.114950000003</v>
      </c>
      <c r="H646" s="3">
        <f t="shared" si="15"/>
        <v>0.25999999999839929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2282934.9</v>
      </c>
      <c r="D647" s="2">
        <f>'PR-RAS'!E654</f>
        <v>621537.75</v>
      </c>
      <c r="E647" s="2">
        <v>0</v>
      </c>
      <c r="F647" s="2">
        <v>0</v>
      </c>
      <c r="G647" s="3">
        <f t="shared" si="14"/>
        <v>2277802.7184000001</v>
      </c>
      <c r="H647" s="3">
        <f t="shared" si="15"/>
        <v>0.35000000009313226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2267002.64</v>
      </c>
      <c r="D648" s="2">
        <f>'PR-RAS'!E655</f>
        <v>633205.65</v>
      </c>
      <c r="E648" s="2">
        <v>0</v>
      </c>
      <c r="F648" s="2">
        <v>0</v>
      </c>
      <c r="G648" s="3">
        <f t="shared" si="14"/>
        <v>2286118.8191800001</v>
      </c>
      <c r="H648" s="3">
        <f t="shared" si="15"/>
        <v>0.70999999984633178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31153.189999999944</v>
      </c>
      <c r="D649" s="2">
        <f>'PR-RAS'!E656</f>
        <v>19485.289999999921</v>
      </c>
      <c r="E649" s="2">
        <v>0</v>
      </c>
      <c r="F649" s="2">
        <v>0</v>
      </c>
      <c r="G649" s="3">
        <f t="shared" si="14"/>
        <v>45440.202959999864</v>
      </c>
      <c r="H649" s="3">
        <f t="shared" si="15"/>
        <v>0.47999999986495823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86</v>
      </c>
      <c r="E651" s="2">
        <v>0</v>
      </c>
      <c r="F651" s="2">
        <v>0</v>
      </c>
      <c r="G651" s="3">
        <f t="shared" si="14"/>
        <v>167.70000000000002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86</v>
      </c>
      <c r="E653" s="2">
        <v>0</v>
      </c>
      <c r="F653" s="2">
        <v>0</v>
      </c>
      <c r="G653" s="3">
        <f t="shared" si="14"/>
        <v>168.21600000000001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1884850.44</v>
      </c>
      <c r="D676" s="2">
        <f>'PR-RAS'!E683</f>
        <v>2078575.74</v>
      </c>
      <c r="E676" s="2">
        <v>0</v>
      </c>
      <c r="F676" s="2">
        <v>0</v>
      </c>
      <c r="G676" s="3">
        <f t="shared" si="14"/>
        <v>4078351.2960000001</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20581.349999999999</v>
      </c>
      <c r="D677" s="2">
        <f>'PR-RAS'!E684</f>
        <v>33620.03</v>
      </c>
      <c r="E677" s="2">
        <v>0</v>
      </c>
      <c r="F677" s="2">
        <v>0</v>
      </c>
      <c r="G677" s="3">
        <f t="shared" si="14"/>
        <v>59367.273160000004</v>
      </c>
      <c r="H677" s="3">
        <f t="shared" si="15"/>
        <v>0.37999999999738066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23699.279999999999</v>
      </c>
      <c r="D678" s="2">
        <f>'PR-RAS'!E685</f>
        <v>21281.37</v>
      </c>
      <c r="E678" s="2">
        <v>0</v>
      </c>
      <c r="F678" s="2">
        <v>0</v>
      </c>
      <c r="G678" s="3">
        <f t="shared" si="14"/>
        <v>44859.387539999996</v>
      </c>
      <c r="H678" s="3">
        <f t="shared" si="15"/>
        <v>0.64999999999781721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33731.4</v>
      </c>
      <c r="D695" s="2">
        <f>'PR-RAS'!E702</f>
        <v>29949</v>
      </c>
      <c r="E695" s="2">
        <v>0</v>
      </c>
      <c r="F695" s="2">
        <v>0</v>
      </c>
      <c r="G695" s="3">
        <f t="shared" si="14"/>
        <v>64978.803599999992</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4200</v>
      </c>
      <c r="D725" s="2">
        <f>'PR-RAS'!E732</f>
        <v>0</v>
      </c>
      <c r="E725" s="2">
        <v>0</v>
      </c>
      <c r="F725" s="2">
        <v>0</v>
      </c>
      <c r="G725" s="3">
        <f t="shared" si="14"/>
        <v>3040.7999999999997</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2207.1999999999998</v>
      </c>
      <c r="E726" s="2">
        <v>0</v>
      </c>
      <c r="F726" s="2">
        <v>0</v>
      </c>
      <c r="G726" s="3">
        <f t="shared" si="14"/>
        <v>5120.7039999999988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60847.08</v>
      </c>
      <c r="D727" s="2">
        <f>'PR-RAS'!E734</f>
        <v>80844.98</v>
      </c>
      <c r="E727" s="2">
        <v>0</v>
      </c>
      <c r="F727" s="2">
        <v>0</v>
      </c>
      <c r="G727" s="3">
        <f t="shared" si="14"/>
        <v>161561.89103999999</v>
      </c>
      <c r="H727" s="3">
        <f t="shared" si="15"/>
        <v>0.10000000000582077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2719</v>
      </c>
      <c r="D729" s="2">
        <f>'PR-RAS'!E736</f>
        <v>781.08</v>
      </c>
      <c r="E729" s="2">
        <v>0</v>
      </c>
      <c r="F729" s="2">
        <v>0</v>
      </c>
      <c r="G729" s="3">
        <f t="shared" si="14"/>
        <v>3116.6844799999999</v>
      </c>
      <c r="H729" s="3">
        <f t="shared" si="15"/>
        <v>8.0000000000040927E-2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28031.16</v>
      </c>
      <c r="D731" s="2">
        <f>'PR-RAS'!E738</f>
        <v>53286.44</v>
      </c>
      <c r="E731" s="2">
        <v>0</v>
      </c>
      <c r="F731" s="2">
        <v>0</v>
      </c>
      <c r="G731" s="3">
        <f t="shared" si="14"/>
        <v>98260.949200000003</v>
      </c>
      <c r="H731" s="3">
        <f t="shared" si="15"/>
        <v>0.60000000000218279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1612.04</v>
      </c>
      <c r="D735" s="2">
        <f>'PR-RAS'!E742</f>
        <v>30.25</v>
      </c>
      <c r="E735" s="2">
        <v>0</v>
      </c>
      <c r="F735" s="2">
        <v>0</v>
      </c>
      <c r="G735" s="3">
        <f t="shared" si="14"/>
        <v>1227.64436</v>
      </c>
      <c r="H735" s="3">
        <f t="shared" si="15"/>
        <v>0.28999999999996362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50762.28</v>
      </c>
      <c r="D848" s="2">
        <f>'PR-RAS'!E855</f>
        <v>47724.49</v>
      </c>
      <c r="E848" s="2">
        <v>0</v>
      </c>
      <c r="F848" s="2">
        <v>0</v>
      </c>
      <c r="G848" s="3">
        <f t="shared" si="34"/>
        <v>123840.93722000001</v>
      </c>
      <c r="H848" s="3">
        <f t="shared" si="35"/>
        <v>0.76999999999679858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930055.22</v>
      </c>
      <c r="D1011" s="7">
        <f>BILANCA!E6</f>
        <v>947840.29999999993</v>
      </c>
      <c r="E1011" s="7">
        <v>0</v>
      </c>
      <c r="F1011" s="7">
        <v>0</v>
      </c>
      <c r="G1011" s="8">
        <f t="shared" ref="G1011:G1306" si="38">B1011/1000*C1011+B1011/500*D1011</f>
        <v>2825.7358199999999</v>
      </c>
      <c r="H1011" s="8">
        <f t="shared" si="35"/>
        <v>0.51999999990221113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734304.3</v>
      </c>
      <c r="D1012" s="2">
        <f>BILANCA!E7</f>
        <v>746767.35</v>
      </c>
      <c r="E1012" s="2">
        <v>0</v>
      </c>
      <c r="F1012" s="2">
        <v>0</v>
      </c>
      <c r="G1012" s="3">
        <f t="shared" si="38"/>
        <v>4455.6779999999999</v>
      </c>
      <c r="H1012" s="3">
        <f t="shared" si="35"/>
        <v>0.65000000002328306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734304.3</v>
      </c>
      <c r="D1017" s="2">
        <f>BILANCA!E12</f>
        <v>746767.35</v>
      </c>
      <c r="E1017" s="2">
        <v>0</v>
      </c>
      <c r="F1017" s="2">
        <v>0</v>
      </c>
      <c r="G1017" s="3">
        <f t="shared" si="38"/>
        <v>15594.873</v>
      </c>
      <c r="H1017" s="3">
        <f t="shared" si="35"/>
        <v>0.65000000002328306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681584.52</v>
      </c>
      <c r="D1018" s="2">
        <f>BILANCA!E13</f>
        <v>713511.2300000001</v>
      </c>
      <c r="E1018" s="2">
        <v>0</v>
      </c>
      <c r="F1018" s="2">
        <v>0</v>
      </c>
      <c r="G1018" s="3">
        <f t="shared" si="38"/>
        <v>16868.85584</v>
      </c>
      <c r="H1018" s="3">
        <f t="shared" si="35"/>
        <v>0.71000000007916242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1233216.25</v>
      </c>
      <c r="D1020" s="2">
        <f>BILANCA!E15</f>
        <v>1282462.25</v>
      </c>
      <c r="E1020" s="2">
        <v>0</v>
      </c>
      <c r="F1020" s="2">
        <v>0</v>
      </c>
      <c r="G1020" s="3">
        <f t="shared" si="38"/>
        <v>37981.407500000001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55495.58</v>
      </c>
      <c r="D1022" s="2">
        <f>BILANCA!E17</f>
        <v>55495.58</v>
      </c>
      <c r="E1022" s="2">
        <v>0</v>
      </c>
      <c r="F1022" s="2">
        <v>0</v>
      </c>
      <c r="G1022" s="3">
        <f t="shared" si="38"/>
        <v>1997.84088</v>
      </c>
      <c r="H1022" s="3">
        <f t="shared" si="35"/>
        <v>0.83999999999650754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607127.31000000006</v>
      </c>
      <c r="D1023" s="2">
        <f>BILANCA!E18</f>
        <v>624446.6</v>
      </c>
      <c r="E1023" s="2">
        <v>0</v>
      </c>
      <c r="F1023" s="2">
        <v>0</v>
      </c>
      <c r="G1023" s="3">
        <f t="shared" si="38"/>
        <v>24128.266629999998</v>
      </c>
      <c r="H1023" s="3">
        <f t="shared" si="35"/>
        <v>0.71000000007916242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52719.780000000028</v>
      </c>
      <c r="D1024" s="2">
        <f>BILANCA!E19</f>
        <v>30809.619999999879</v>
      </c>
      <c r="E1024" s="2">
        <v>0</v>
      </c>
      <c r="F1024" s="2">
        <v>0</v>
      </c>
      <c r="G1024" s="3">
        <f t="shared" si="38"/>
        <v>1600.7462799999971</v>
      </c>
      <c r="H1024" s="3">
        <f t="shared" si="35"/>
        <v>0.60000000009313226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375291.98</v>
      </c>
      <c r="D1025" s="2">
        <f>BILANCA!E20</f>
        <v>384651.43</v>
      </c>
      <c r="E1025" s="2">
        <v>0</v>
      </c>
      <c r="F1025" s="2">
        <v>0</v>
      </c>
      <c r="G1025" s="3">
        <f t="shared" si="38"/>
        <v>17168.922599999998</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13283.82</v>
      </c>
      <c r="D1026" s="2">
        <f>BILANCA!E21</f>
        <v>13283.82</v>
      </c>
      <c r="E1026" s="2">
        <v>0</v>
      </c>
      <c r="F1026" s="2">
        <v>0</v>
      </c>
      <c r="G1026" s="3">
        <f t="shared" si="38"/>
        <v>637.62336000000005</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131129.57</v>
      </c>
      <c r="D1027" s="2">
        <f>BILANCA!E22</f>
        <v>161380.96</v>
      </c>
      <c r="E1027" s="2">
        <v>0</v>
      </c>
      <c r="F1027" s="2">
        <v>0</v>
      </c>
      <c r="G1027" s="3">
        <f t="shared" si="38"/>
        <v>7716.1553300000005</v>
      </c>
      <c r="H1027" s="3">
        <f t="shared" si="35"/>
        <v>0.47000000000116415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3497.73</v>
      </c>
      <c r="D1028" s="2">
        <f>BILANCA!E23</f>
        <v>3497.73</v>
      </c>
      <c r="E1028" s="2">
        <v>0</v>
      </c>
      <c r="F1028" s="2">
        <v>0</v>
      </c>
      <c r="G1028" s="3">
        <f t="shared" si="38"/>
        <v>188.87742</v>
      </c>
      <c r="H1028" s="3">
        <f t="shared" si="35"/>
        <v>0.53999999999996362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28158.07</v>
      </c>
      <c r="D1030" s="2">
        <f>BILANCA!E25</f>
        <v>26981.94</v>
      </c>
      <c r="E1030" s="2">
        <v>0</v>
      </c>
      <c r="F1030" s="2">
        <v>0</v>
      </c>
      <c r="G1030" s="3">
        <f t="shared" si="38"/>
        <v>1642.4389999999999</v>
      </c>
      <c r="H1030" s="3">
        <f t="shared" si="35"/>
        <v>0.13000000000101863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38577.300000000003</v>
      </c>
      <c r="D1031" s="2">
        <f>BILANCA!E26</f>
        <v>38577.300000000003</v>
      </c>
      <c r="E1031" s="2">
        <v>0</v>
      </c>
      <c r="F1031" s="2">
        <v>0</v>
      </c>
      <c r="G1031" s="3">
        <f t="shared" si="38"/>
        <v>2430.3699000000001</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537218.68999999994</v>
      </c>
      <c r="D1033" s="2">
        <f>BILANCA!E28</f>
        <v>597563.56000000006</v>
      </c>
      <c r="E1033" s="2">
        <v>0</v>
      </c>
      <c r="F1033" s="2">
        <v>0</v>
      </c>
      <c r="G1033" s="3">
        <f t="shared" si="38"/>
        <v>39843.953630000004</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2446.5</v>
      </c>
      <c r="E1040" s="2">
        <v>0</v>
      </c>
      <c r="F1040" s="2">
        <v>0</v>
      </c>
      <c r="G1040" s="3">
        <f t="shared" si="38"/>
        <v>146.79</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47166.69</v>
      </c>
      <c r="D1041" s="2">
        <f>BILANCA!E36</f>
        <v>52936.12</v>
      </c>
      <c r="E1041" s="2">
        <v>0</v>
      </c>
      <c r="F1041" s="2">
        <v>0</v>
      </c>
      <c r="G1041" s="3">
        <f t="shared" si="38"/>
        <v>4744.2068300000001</v>
      </c>
      <c r="H1041" s="3">
        <f t="shared" si="35"/>
        <v>0.43000000000029104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47166.69</v>
      </c>
      <c r="D1045" s="2">
        <f>BILANCA!E40</f>
        <v>50489.62</v>
      </c>
      <c r="E1045" s="2">
        <v>0</v>
      </c>
      <c r="F1045" s="2">
        <v>0</v>
      </c>
      <c r="G1045" s="3">
        <f t="shared" si="38"/>
        <v>5185.1075500000006</v>
      </c>
      <c r="H1045" s="3">
        <f t="shared" si="35"/>
        <v>0.68999999999505235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35996.36</v>
      </c>
      <c r="D1059" s="2">
        <f>BILANCA!E54</f>
        <v>39014.47</v>
      </c>
      <c r="E1059" s="2">
        <v>0</v>
      </c>
      <c r="F1059" s="2">
        <v>0</v>
      </c>
      <c r="G1059" s="3">
        <f t="shared" si="38"/>
        <v>5587.2397000000001</v>
      </c>
      <c r="H1059" s="3">
        <f t="shared" si="35"/>
        <v>0.83000000000174623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35996.36</v>
      </c>
      <c r="D1060" s="2">
        <f>BILANCA!E55</f>
        <v>39014.47</v>
      </c>
      <c r="E1060" s="2">
        <v>0</v>
      </c>
      <c r="F1060" s="2">
        <v>0</v>
      </c>
      <c r="G1060" s="3">
        <f t="shared" si="38"/>
        <v>5701.2650000000003</v>
      </c>
      <c r="H1060" s="3">
        <f t="shared" si="35"/>
        <v>0.83000000000174623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195750.91999999998</v>
      </c>
      <c r="D1074" s="2">
        <f>BILANCA!E69</f>
        <v>201072.94999999998</v>
      </c>
      <c r="E1074" s="2">
        <v>0</v>
      </c>
      <c r="F1074" s="2">
        <v>0</v>
      </c>
      <c r="G1074" s="3">
        <f t="shared" si="38"/>
        <v>38265.396479999996</v>
      </c>
      <c r="H1074" s="3">
        <f t="shared" si="35"/>
        <v>0.13000000003376044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31153.19</v>
      </c>
      <c r="D1075" s="2">
        <f>BILANCA!E70</f>
        <v>19485.29</v>
      </c>
      <c r="E1075" s="2">
        <v>0</v>
      </c>
      <c r="F1075" s="2">
        <v>0</v>
      </c>
      <c r="G1075" s="3">
        <f t="shared" si="38"/>
        <v>4558.0450499999997</v>
      </c>
      <c r="H1075" s="3">
        <f t="shared" si="35"/>
        <v>0.47999999999956344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31153.19</v>
      </c>
      <c r="D1076" s="2">
        <f>BILANCA!E71</f>
        <v>19485.29</v>
      </c>
      <c r="E1076" s="2">
        <v>0</v>
      </c>
      <c r="F1076" s="2">
        <v>0</v>
      </c>
      <c r="G1076" s="3">
        <f t="shared" si="38"/>
        <v>4628.1688200000008</v>
      </c>
      <c r="H1076" s="3">
        <f t="shared" si="35"/>
        <v>0.47999999999956344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31153.19</v>
      </c>
      <c r="D1078" s="2">
        <f>BILANCA!E73</f>
        <v>19485.29</v>
      </c>
      <c r="E1078" s="2">
        <v>0</v>
      </c>
      <c r="F1078" s="2">
        <v>0</v>
      </c>
      <c r="G1078" s="3">
        <f t="shared" si="38"/>
        <v>4768.4163600000011</v>
      </c>
      <c r="H1078" s="3">
        <f t="shared" si="35"/>
        <v>0.47999999999956344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10560.82</v>
      </c>
      <c r="D1087" s="2">
        <f>BILANCA!E82</f>
        <v>2775.95</v>
      </c>
      <c r="E1087" s="2">
        <v>0</v>
      </c>
      <c r="F1087" s="2">
        <v>0</v>
      </c>
      <c r="G1087" s="3">
        <f t="shared" si="38"/>
        <v>1240.6794399999999</v>
      </c>
      <c r="H1087" s="3">
        <f t="shared" si="35"/>
        <v>0.23000000000047294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471.48</v>
      </c>
      <c r="D1090" s="2">
        <f>BILANCA!E85</f>
        <v>119</v>
      </c>
      <c r="E1090" s="2">
        <v>0</v>
      </c>
      <c r="F1090" s="2">
        <v>0</v>
      </c>
      <c r="G1090" s="3">
        <f t="shared" si="38"/>
        <v>56.758400000000002</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10089.34</v>
      </c>
      <c r="D1092" s="2">
        <f>BILANCA!E87</f>
        <v>2656.95</v>
      </c>
      <c r="E1092" s="2">
        <v>0</v>
      </c>
      <c r="F1092" s="2">
        <v>0</v>
      </c>
      <c r="G1092" s="3">
        <f t="shared" si="38"/>
        <v>1263.0656800000002</v>
      </c>
      <c r="H1092" s="3">
        <f t="shared" si="35"/>
        <v>0.39000000000032742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3693</v>
      </c>
      <c r="D1152" s="2">
        <f>BILANCA!E147</f>
        <v>178811.71</v>
      </c>
      <c r="E1152" s="2">
        <v>0</v>
      </c>
      <c r="F1152" s="2">
        <v>0</v>
      </c>
      <c r="G1152" s="3">
        <f t="shared" si="38"/>
        <v>51306.931639999995</v>
      </c>
      <c r="H1152" s="3">
        <f t="shared" si="41"/>
        <v>0.29000000000814907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177221.71</v>
      </c>
      <c r="E1155" s="2">
        <v>0</v>
      </c>
      <c r="F1155" s="2">
        <v>0</v>
      </c>
      <c r="G1155" s="3">
        <f t="shared" si="38"/>
        <v>51394.295899999997</v>
      </c>
      <c r="H1155" s="3">
        <f t="shared" si="41"/>
        <v>0.29000000000814907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177221.71</v>
      </c>
      <c r="E1161" s="2">
        <v>0</v>
      </c>
      <c r="F1161" s="2">
        <v>0</v>
      </c>
      <c r="G1161" s="3">
        <f t="shared" si="38"/>
        <v>53520.956419999995</v>
      </c>
      <c r="H1161" s="3">
        <f t="shared" si="41"/>
        <v>0.29000000000814907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3693</v>
      </c>
      <c r="D1166" s="2">
        <f>BILANCA!E161</f>
        <v>1590</v>
      </c>
      <c r="E1166" s="2">
        <v>0</v>
      </c>
      <c r="F1166" s="2">
        <v>0</v>
      </c>
      <c r="G1166" s="3">
        <f t="shared" si="38"/>
        <v>1072.1879999999999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150343.91</v>
      </c>
      <c r="D1176" s="2">
        <f>BILANCA!E171</f>
        <v>0</v>
      </c>
      <c r="E1176" s="2">
        <v>0</v>
      </c>
      <c r="F1176" s="2">
        <v>0</v>
      </c>
      <c r="G1176" s="3">
        <f t="shared" si="38"/>
        <v>24957.089060000002</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150343.91</v>
      </c>
      <c r="D1179" s="2">
        <f>BILANCA!E174</f>
        <v>0</v>
      </c>
      <c r="E1179" s="2">
        <v>0</v>
      </c>
      <c r="F1179" s="2">
        <v>0</v>
      </c>
      <c r="G1179" s="3">
        <f t="shared" si="38"/>
        <v>25408.120790000001</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930055.22000000009</v>
      </c>
      <c r="D1180" s="2">
        <f>BILANCA!E176</f>
        <v>947840.29999999993</v>
      </c>
      <c r="E1180" s="2">
        <v>0</v>
      </c>
      <c r="F1180" s="2">
        <v>0</v>
      </c>
      <c r="G1180" s="3">
        <f t="shared" si="38"/>
        <v>480375.08940000006</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186603.25</v>
      </c>
      <c r="D1181" s="2">
        <f>BILANCA!E177</f>
        <v>209529.62</v>
      </c>
      <c r="E1181" s="2">
        <v>0</v>
      </c>
      <c r="F1181" s="2">
        <v>0</v>
      </c>
      <c r="G1181" s="3">
        <f t="shared" si="38"/>
        <v>103568.28579000001</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185874.23</v>
      </c>
      <c r="D1182" s="2">
        <f>BILANCA!E178</f>
        <v>200455.27</v>
      </c>
      <c r="E1182" s="2">
        <v>0</v>
      </c>
      <c r="F1182" s="2">
        <v>0</v>
      </c>
      <c r="G1182" s="3">
        <f t="shared" si="38"/>
        <v>100926.98043999998</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144347.35</v>
      </c>
      <c r="D1183" s="2">
        <f>BILANCA!E179</f>
        <v>173305.72</v>
      </c>
      <c r="E1183" s="2">
        <v>0</v>
      </c>
      <c r="F1183" s="2">
        <v>0</v>
      </c>
      <c r="G1183" s="3">
        <f t="shared" si="38"/>
        <v>84935.870670000004</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30270.82</v>
      </c>
      <c r="D1184" s="2">
        <f>BILANCA!E180</f>
        <v>26476.53</v>
      </c>
      <c r="E1184" s="2">
        <v>0</v>
      </c>
      <c r="F1184" s="2">
        <v>0</v>
      </c>
      <c r="G1184" s="3">
        <f t="shared" si="38"/>
        <v>14480.955119999999</v>
      </c>
      <c r="H1184" s="3">
        <f t="shared" si="41"/>
        <v>0.65000000000145519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103.37</v>
      </c>
      <c r="D1185" s="2">
        <f>BILANCA!E181</f>
        <v>144.05000000000001</v>
      </c>
      <c r="E1185" s="2">
        <v>0</v>
      </c>
      <c r="F1185" s="2">
        <v>0</v>
      </c>
      <c r="G1185" s="3">
        <f t="shared" si="38"/>
        <v>68.507249999999999</v>
      </c>
      <c r="H1185" s="3">
        <f t="shared" si="41"/>
        <v>0.42000000000001592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103.37</v>
      </c>
      <c r="D1186" s="2">
        <f>BILANCA!E182</f>
        <v>144.05000000000001</v>
      </c>
      <c r="E1186" s="2">
        <v>0</v>
      </c>
      <c r="F1186" s="2">
        <v>0</v>
      </c>
      <c r="G1186" s="3">
        <f t="shared" si="38"/>
        <v>68.898719999999997</v>
      </c>
      <c r="H1186" s="3">
        <f t="shared" si="41"/>
        <v>0.42000000000001592</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132.01</v>
      </c>
      <c r="D1199" s="2">
        <f>BILANCA!E195</f>
        <v>69.11</v>
      </c>
      <c r="E1199" s="2">
        <v>0</v>
      </c>
      <c r="F1199" s="2">
        <v>0</v>
      </c>
      <c r="G1199" s="3">
        <f t="shared" si="38"/>
        <v>51.07347</v>
      </c>
      <c r="H1199" s="3">
        <f t="shared" si="41"/>
        <v>0.11999999999999034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11020.68</v>
      </c>
      <c r="D1200" s="2">
        <f>BILANCA!E196</f>
        <v>459.86</v>
      </c>
      <c r="E1200" s="2">
        <v>0</v>
      </c>
      <c r="F1200" s="2">
        <v>0</v>
      </c>
      <c r="G1200" s="3">
        <f t="shared" si="38"/>
        <v>2268.6759999999999</v>
      </c>
      <c r="H1200" s="3">
        <f t="shared" si="41"/>
        <v>0.45999999999969532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729.02</v>
      </c>
      <c r="D1201" s="2">
        <f>BILANCA!E197</f>
        <v>0</v>
      </c>
      <c r="E1201" s="2">
        <v>0</v>
      </c>
      <c r="F1201" s="2">
        <v>0</v>
      </c>
      <c r="G1201" s="3">
        <f t="shared" si="38"/>
        <v>139.24281999999999</v>
      </c>
      <c r="H1201" s="3">
        <f t="shared" si="41"/>
        <v>1.999999999998181E-2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729.02</v>
      </c>
      <c r="D1202" s="2">
        <f>BILANCA!E198</f>
        <v>0</v>
      </c>
      <c r="E1202" s="2">
        <v>0</v>
      </c>
      <c r="F1202" s="2">
        <v>0</v>
      </c>
      <c r="G1202" s="3">
        <f t="shared" ref="G1202:G1206" si="44">B1202/1000*C1202+B1202/500*D1202</f>
        <v>139.97183999999999</v>
      </c>
      <c r="H1202" s="3">
        <f t="shared" ref="H1202:H1206" si="45">ABS(C1202-ROUND(C1202,0))+ABS(D1202-ROUND(D1202,0))</f>
        <v>1.999999999998181E-2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9074.35</v>
      </c>
      <c r="E1251" s="2">
        <v>0</v>
      </c>
      <c r="F1251" s="2">
        <v>0</v>
      </c>
      <c r="G1251" s="3">
        <f>B1251/1000*C1251+B1251/500*D1251</f>
        <v>4373.8366999999998</v>
      </c>
      <c r="H1251" s="3">
        <f>ABS(C1251-ROUND(C1251,0))+ABS(D1251-ROUND(D1251,0))</f>
        <v>0.3500000000003638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743451.97000000009</v>
      </c>
      <c r="D1255" s="2">
        <f>BILANCA!E251</f>
        <v>738310.67999999993</v>
      </c>
      <c r="E1255" s="2">
        <v>0</v>
      </c>
      <c r="F1255" s="2">
        <v>0</v>
      </c>
      <c r="G1255" s="3">
        <f t="shared" si="38"/>
        <v>543917.96585000004</v>
      </c>
      <c r="H1255" s="3">
        <f t="shared" si="41"/>
        <v>0.34999999997671694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734304.3</v>
      </c>
      <c r="D1256" s="2">
        <f>BILANCA!E252</f>
        <v>746767.35</v>
      </c>
      <c r="E1256" s="2">
        <v>0</v>
      </c>
      <c r="F1256" s="2">
        <v>0</v>
      </c>
      <c r="G1256" s="3">
        <f t="shared" si="38"/>
        <v>548048.39399999997</v>
      </c>
      <c r="H1256" s="3">
        <f t="shared" si="41"/>
        <v>0.65000000002328306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734304.3</v>
      </c>
      <c r="D1257" s="2">
        <f>BILANCA!E253</f>
        <v>746767.35</v>
      </c>
      <c r="E1257" s="2">
        <v>0</v>
      </c>
      <c r="F1257" s="2">
        <v>0</v>
      </c>
      <c r="G1257" s="3">
        <f t="shared" si="38"/>
        <v>550276.23300000001</v>
      </c>
      <c r="H1257" s="3">
        <f t="shared" si="41"/>
        <v>0.65000000002328306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5454.67</v>
      </c>
      <c r="D1259" s="2">
        <f>BILANCA!E255</f>
        <v>-187268.38</v>
      </c>
      <c r="E1259" s="2">
        <v>0</v>
      </c>
      <c r="F1259" s="2">
        <v>0</v>
      </c>
      <c r="G1259" s="3">
        <f t="shared" si="38"/>
        <v>-91901.440409999996</v>
      </c>
      <c r="H1259" s="3">
        <f t="shared" si="41"/>
        <v>0.71000000000458385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5454.67</v>
      </c>
      <c r="D1260" s="2">
        <f>BILANCA!E256</f>
        <v>0</v>
      </c>
      <c r="E1260" s="2">
        <v>0</v>
      </c>
      <c r="F1260" s="2">
        <v>0</v>
      </c>
      <c r="G1260" s="3">
        <f t="shared" si="38"/>
        <v>1363.6675</v>
      </c>
      <c r="H1260" s="3">
        <f t="shared" si="41"/>
        <v>0.32999999999992724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5454.67</v>
      </c>
      <c r="D1261" s="2">
        <f>BILANCA!E257</f>
        <v>0</v>
      </c>
      <c r="E1261" s="2">
        <v>0</v>
      </c>
      <c r="F1261" s="2">
        <v>0</v>
      </c>
      <c r="G1261" s="3">
        <f t="shared" si="38"/>
        <v>1369.1221700000001</v>
      </c>
      <c r="H1261" s="3">
        <f t="shared" si="41"/>
        <v>0.32999999999992724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187268.38</v>
      </c>
      <c r="E1264" s="2">
        <v>0</v>
      </c>
      <c r="F1264" s="2">
        <v>0</v>
      </c>
      <c r="G1264" s="3">
        <f t="shared" si="38"/>
        <v>95132.337039999999</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187268.38</v>
      </c>
      <c r="E1265" s="2">
        <v>0</v>
      </c>
      <c r="F1265" s="2">
        <v>0</v>
      </c>
      <c r="G1265" s="3">
        <f t="shared" si="38"/>
        <v>95506.873800000001</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3693</v>
      </c>
      <c r="D1278" s="2">
        <f>BILANCA!E274</f>
        <v>178811.71</v>
      </c>
      <c r="E1278" s="2">
        <v>0</v>
      </c>
      <c r="F1278" s="2">
        <v>0</v>
      </c>
      <c r="G1278" s="3">
        <f t="shared" si="38"/>
        <v>96832.800560000003</v>
      </c>
      <c r="H1278" s="3">
        <f t="shared" si="41"/>
        <v>0.29000000000814907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177221.71</v>
      </c>
      <c r="E1281" s="2">
        <v>0</v>
      </c>
      <c r="F1281" s="2">
        <v>0</v>
      </c>
      <c r="G1281" s="3">
        <f t="shared" si="48"/>
        <v>96054.166819999999</v>
      </c>
      <c r="H1281" s="3">
        <f t="shared" si="49"/>
        <v>0.29000000000814907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177221.71</v>
      </c>
      <c r="E1287" s="2">
        <v>0</v>
      </c>
      <c r="F1287" s="2">
        <v>0</v>
      </c>
      <c r="G1287" s="3">
        <f t="shared" si="48"/>
        <v>98180.827340000003</v>
      </c>
      <c r="H1287" s="3">
        <f t="shared" si="49"/>
        <v>0.29000000000814907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3693</v>
      </c>
      <c r="D1292" s="2">
        <f>BILANCA!E288</f>
        <v>1590</v>
      </c>
      <c r="E1292" s="2">
        <v>0</v>
      </c>
      <c r="F1292" s="2">
        <v>0</v>
      </c>
      <c r="G1292" s="3">
        <f t="shared" si="48"/>
        <v>1938.1859999999997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3693</v>
      </c>
      <c r="D1305" s="2">
        <f>BILANCA!E302</f>
        <v>178811.71</v>
      </c>
      <c r="E1305" s="2">
        <v>0</v>
      </c>
      <c r="F1305" s="2">
        <v>0</v>
      </c>
      <c r="G1305" s="3">
        <f t="shared" si="38"/>
        <v>106588.34389999999</v>
      </c>
      <c r="H1305" s="3">
        <f t="shared" si="41"/>
        <v>0.29000000000814907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10089.34</v>
      </c>
      <c r="D1311" s="2">
        <f>BILANCA!E308</f>
        <v>2656.95</v>
      </c>
      <c r="E1311" s="2">
        <v>0</v>
      </c>
      <c r="F1311" s="2">
        <v>0</v>
      </c>
      <c r="G1311" s="3">
        <f t="shared" si="52"/>
        <v>4636.3752400000003</v>
      </c>
      <c r="H1311" s="3">
        <f t="shared" si="41"/>
        <v>0.39000000000032742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185874.23</v>
      </c>
      <c r="D1340" s="2">
        <f>BILANCA!E337</f>
        <v>200455.27</v>
      </c>
      <c r="E1340" s="2">
        <v>0</v>
      </c>
      <c r="F1340" s="2">
        <v>0</v>
      </c>
      <c r="G1340" s="3">
        <f t="shared" si="52"/>
        <v>193638.97410000002</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729.02</v>
      </c>
      <c r="D1342" s="2">
        <f>BILANCA!E339</f>
        <v>0</v>
      </c>
      <c r="E1342" s="2">
        <v>0</v>
      </c>
      <c r="F1342" s="2">
        <v>0</v>
      </c>
      <c r="G1342" s="3">
        <f t="shared" si="52"/>
        <v>242.03464</v>
      </c>
      <c r="H1342" s="3">
        <f t="shared" si="41"/>
        <v>1.999999999998181E-2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6417.4</v>
      </c>
      <c r="E1374" s="2">
        <v>0</v>
      </c>
      <c r="F1374" s="2">
        <v>0</v>
      </c>
      <c r="G1374" s="3">
        <f t="shared" si="59"/>
        <v>4671.8671999999997</v>
      </c>
      <c r="H1374" s="3">
        <f t="shared" si="60"/>
        <v>0.3999999999996362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2656.95</v>
      </c>
      <c r="E1383" s="2">
        <v>0</v>
      </c>
      <c r="F1383" s="2">
        <v>0</v>
      </c>
      <c r="G1383" s="3">
        <f t="shared" si="59"/>
        <v>1982.0846999999999</v>
      </c>
      <c r="H1383" s="3">
        <f t="shared" si="60"/>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2270825.06</v>
      </c>
      <c r="D1510" s="2">
        <f>'RAS-funkcijski'!E114</f>
        <v>2746586.25</v>
      </c>
      <c r="E1510" s="2">
        <v>0</v>
      </c>
      <c r="F1510" s="2">
        <v>0</v>
      </c>
      <c r="G1510" s="3">
        <f t="shared" si="52"/>
        <v>854039.73159999994</v>
      </c>
      <c r="H1510" s="3">
        <f t="shared" si="63"/>
        <v>0.31000000005587935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2270825.06</v>
      </c>
      <c r="D1511" s="2">
        <f>'RAS-funkcijski'!E115</f>
        <v>2746586.25</v>
      </c>
      <c r="E1511" s="2">
        <v>0</v>
      </c>
      <c r="F1511" s="2">
        <v>0</v>
      </c>
      <c r="G1511" s="3">
        <f t="shared" si="52"/>
        <v>861803.72915999999</v>
      </c>
      <c r="H1511" s="3">
        <f t="shared" si="6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2270825.06</v>
      </c>
      <c r="D1513" s="2">
        <f>'RAS-funkcijski'!E117</f>
        <v>2746586.25</v>
      </c>
      <c r="E1513" s="2">
        <v>0</v>
      </c>
      <c r="F1513" s="2">
        <v>0</v>
      </c>
      <c r="G1513" s="3">
        <f t="shared" si="52"/>
        <v>877331.72428000008</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2270825.06</v>
      </c>
      <c r="D1537" s="14">
        <f>'RAS-funkcijski'!E141</f>
        <v>2746586.25</v>
      </c>
      <c r="E1537" s="14">
        <v>0</v>
      </c>
      <c r="F1537" s="14">
        <v>0</v>
      </c>
      <c r="G1537" s="15">
        <f t="shared" si="52"/>
        <v>1063667.6657200002</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453</v>
      </c>
      <c r="D1538" s="7">
        <f>'P-VRIO'!E5</f>
        <v>8121.4</v>
      </c>
      <c r="E1538" s="7">
        <v>0</v>
      </c>
      <c r="F1538" s="7">
        <v>0</v>
      </c>
      <c r="G1538" s="8">
        <f t="shared" si="52"/>
        <v>16.695799999999998</v>
      </c>
      <c r="H1538" s="8">
        <f t="shared" si="63"/>
        <v>0.3999999999996362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8121.4</v>
      </c>
      <c r="E1539" s="2">
        <v>0</v>
      </c>
      <c r="F1539" s="2">
        <v>0</v>
      </c>
      <c r="G1539" s="3">
        <f t="shared" si="52"/>
        <v>32.485599999999998</v>
      </c>
      <c r="H1539" s="3">
        <f t="shared" si="63"/>
        <v>0.3999999999996362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8121.4</v>
      </c>
      <c r="E1540" s="2">
        <v>0</v>
      </c>
      <c r="F1540" s="2">
        <v>0</v>
      </c>
      <c r="G1540" s="3">
        <f t="shared" si="52"/>
        <v>48.728400000000001</v>
      </c>
      <c r="H1540" s="3">
        <f t="shared" si="63"/>
        <v>0.3999999999996362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8121.4</v>
      </c>
      <c r="E1542" s="2">
        <v>0</v>
      </c>
      <c r="F1542" s="2">
        <v>0</v>
      </c>
      <c r="G1542" s="3">
        <f t="shared" si="52"/>
        <v>81.213999999999999</v>
      </c>
      <c r="H1542" s="3">
        <f t="shared" si="63"/>
        <v>0.3999999999996362</v>
      </c>
      <c r="I1542" s="11">
        <f t="shared" si="64"/>
        <v>32.485599999970454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453</v>
      </c>
      <c r="D1555" s="2">
        <f>'P-VRIO'!E22</f>
        <v>0</v>
      </c>
      <c r="E1555" s="2">
        <v>0</v>
      </c>
      <c r="F1555" s="2">
        <v>0</v>
      </c>
      <c r="G1555" s="3">
        <f t="shared" si="52"/>
        <v>8.1539999999999999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453</v>
      </c>
      <c r="D1563" s="2">
        <f>'P-VRIO'!E30</f>
        <v>0</v>
      </c>
      <c r="E1563" s="2">
        <v>0</v>
      </c>
      <c r="F1563" s="2">
        <v>0</v>
      </c>
      <c r="G1563" s="3">
        <f t="shared" si="52"/>
        <v>11.777999999999999</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453</v>
      </c>
      <c r="D1569" s="2">
        <f>'P-VRIO'!E36</f>
        <v>0</v>
      </c>
      <c r="E1569" s="2">
        <v>0</v>
      </c>
      <c r="F1569" s="2">
        <v>0</v>
      </c>
      <c r="G1569" s="3">
        <f t="shared" si="52"/>
        <v>14.496</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186603.25</v>
      </c>
      <c r="D1582" s="7"/>
      <c r="E1582" s="7">
        <v>0</v>
      </c>
      <c r="F1582" s="7">
        <v>0</v>
      </c>
      <c r="G1582" s="8">
        <f t="shared" ref="G1582:G1686" si="70">B1582/1000*C1582</f>
        <v>186.60325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2576856.09</v>
      </c>
      <c r="D1583" s="2">
        <v>0</v>
      </c>
      <c r="E1583" s="2">
        <v>0</v>
      </c>
      <c r="F1583" s="2">
        <v>0</v>
      </c>
      <c r="G1583" s="3">
        <f t="shared" si="70"/>
        <v>5153.7121799999995</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2481336.75</v>
      </c>
      <c r="D1585" s="2">
        <v>0</v>
      </c>
      <c r="E1585" s="2">
        <v>0</v>
      </c>
      <c r="F1585" s="2">
        <v>0</v>
      </c>
      <c r="G1585" s="3">
        <f t="shared" si="70"/>
        <v>9925.3469999999998</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2033060.95</v>
      </c>
      <c r="D1586" s="2">
        <v>0</v>
      </c>
      <c r="E1586" s="2">
        <v>0</v>
      </c>
      <c r="F1586" s="2">
        <v>0</v>
      </c>
      <c r="G1586" s="3">
        <f t="shared" si="70"/>
        <v>10165.304749999999</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412426.16</v>
      </c>
      <c r="D1587" s="2">
        <v>0</v>
      </c>
      <c r="E1587" s="2">
        <v>0</v>
      </c>
      <c r="F1587" s="2">
        <v>0</v>
      </c>
      <c r="G1587" s="3">
        <f t="shared" si="70"/>
        <v>2474.5569599999999</v>
      </c>
      <c r="H1587" s="3">
        <f t="shared" si="71"/>
        <v>0.15999999997438863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953.75</v>
      </c>
      <c r="D1588" s="2">
        <v>0</v>
      </c>
      <c r="E1588" s="2">
        <v>0</v>
      </c>
      <c r="F1588" s="2">
        <v>0</v>
      </c>
      <c r="G1588" s="3">
        <f t="shared" si="70"/>
        <v>6.6762500000000005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33684.49</v>
      </c>
      <c r="D1591" s="2">
        <v>0</v>
      </c>
      <c r="E1591" s="2">
        <v>0</v>
      </c>
      <c r="F1591" s="2">
        <v>0</v>
      </c>
      <c r="G1591" s="3">
        <f t="shared" si="70"/>
        <v>336.8449</v>
      </c>
      <c r="H1591" s="3">
        <f t="shared" si="71"/>
        <v>0.48999999999796273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927</v>
      </c>
      <c r="D1592" s="2">
        <v>0</v>
      </c>
      <c r="E1592" s="2">
        <v>0</v>
      </c>
      <c r="F1592" s="2">
        <v>0</v>
      </c>
      <c r="G1592" s="3">
        <f t="shared" si="70"/>
        <v>10.196999999999999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284.39999999999998</v>
      </c>
      <c r="D1593" s="2">
        <v>0</v>
      </c>
      <c r="E1593" s="2">
        <v>0</v>
      </c>
      <c r="F1593" s="2">
        <v>0</v>
      </c>
      <c r="G1593" s="3">
        <f t="shared" si="70"/>
        <v>3.4127999999999998</v>
      </c>
      <c r="H1593" s="3">
        <f t="shared" si="71"/>
        <v>0.39999999999997726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88915.27</v>
      </c>
      <c r="D1594" s="2">
        <v>0</v>
      </c>
      <c r="E1594" s="2">
        <v>0</v>
      </c>
      <c r="F1594" s="2">
        <v>0</v>
      </c>
      <c r="G1594" s="3">
        <f t="shared" si="70"/>
        <v>1155.89851</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6604.07</v>
      </c>
      <c r="D1601" s="2">
        <v>0</v>
      </c>
      <c r="E1601" s="2">
        <v>0</v>
      </c>
      <c r="F1601" s="2">
        <v>0</v>
      </c>
      <c r="G1601" s="3">
        <f>B1601/1000*C1601</f>
        <v>132.0814</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2553929.7200000002</v>
      </c>
      <c r="D1602" s="2">
        <v>0</v>
      </c>
      <c r="E1602" s="2">
        <v>0</v>
      </c>
      <c r="F1602" s="2">
        <v>0</v>
      </c>
      <c r="G1602" s="3">
        <f t="shared" si="70"/>
        <v>53632.524120000009</v>
      </c>
      <c r="H1602" s="3">
        <f t="shared" si="71"/>
        <v>0.27999999979510903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2456381.56</v>
      </c>
      <c r="D1604" s="2">
        <v>0</v>
      </c>
      <c r="E1604" s="2">
        <v>0</v>
      </c>
      <c r="F1604" s="2">
        <v>0</v>
      </c>
      <c r="G1604" s="3">
        <f t="shared" si="70"/>
        <v>56496.775880000001</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2004102.58</v>
      </c>
      <c r="D1605" s="2">
        <v>0</v>
      </c>
      <c r="E1605" s="2">
        <v>0</v>
      </c>
      <c r="F1605" s="2">
        <v>0</v>
      </c>
      <c r="G1605" s="3">
        <f t="shared" si="70"/>
        <v>48098.461920000002</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416220.45</v>
      </c>
      <c r="D1606" s="2">
        <v>0</v>
      </c>
      <c r="E1606" s="2">
        <v>0</v>
      </c>
      <c r="F1606" s="2">
        <v>0</v>
      </c>
      <c r="G1606" s="3">
        <f t="shared" si="70"/>
        <v>10405.511250000001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913.07</v>
      </c>
      <c r="D1607" s="2">
        <v>0</v>
      </c>
      <c r="E1607" s="2">
        <v>0</v>
      </c>
      <c r="F1607" s="2">
        <v>0</v>
      </c>
      <c r="G1607" s="3">
        <f t="shared" si="70"/>
        <v>23.739820000000002</v>
      </c>
      <c r="H1607" s="3">
        <f t="shared" si="71"/>
        <v>7.0000000000050022E-2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33684.49</v>
      </c>
      <c r="D1610" s="2">
        <v>0</v>
      </c>
      <c r="E1610" s="2">
        <v>0</v>
      </c>
      <c r="F1610" s="2">
        <v>0</v>
      </c>
      <c r="G1610" s="3">
        <f t="shared" si="70"/>
        <v>976.85020999999995</v>
      </c>
      <c r="H1610" s="3">
        <f t="shared" si="71"/>
        <v>0.48999999999796273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989.9</v>
      </c>
      <c r="D1611" s="2">
        <v>0</v>
      </c>
      <c r="E1611" s="2">
        <v>0</v>
      </c>
      <c r="F1611" s="2">
        <v>0</v>
      </c>
      <c r="G1611" s="3">
        <f t="shared" si="70"/>
        <v>29.696999999999999</v>
      </c>
      <c r="H1611" s="3">
        <f t="shared" si="71"/>
        <v>0.10000000000002274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471.07</v>
      </c>
      <c r="D1612" s="2">
        <v>0</v>
      </c>
      <c r="E1612" s="2">
        <v>0</v>
      </c>
      <c r="F1612" s="2">
        <v>0</v>
      </c>
      <c r="G1612" s="3">
        <f t="shared" si="70"/>
        <v>14.60317</v>
      </c>
      <c r="H1612" s="3">
        <f t="shared" si="71"/>
        <v>6.9999999999993179E-2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89644.29</v>
      </c>
      <c r="D1613" s="2">
        <v>0</v>
      </c>
      <c r="E1613" s="2">
        <v>0</v>
      </c>
      <c r="F1613" s="2">
        <v>0</v>
      </c>
      <c r="G1613" s="3">
        <f t="shared" si="70"/>
        <v>2868.6172799999999</v>
      </c>
      <c r="H1613" s="3">
        <f t="shared" si="71"/>
        <v>0.28999999999359716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7903.87</v>
      </c>
      <c r="D1620" s="2">
        <v>0</v>
      </c>
      <c r="E1620" s="2">
        <v>0</v>
      </c>
      <c r="F1620" s="2">
        <v>0</v>
      </c>
      <c r="G1620" s="3">
        <f>B1620/1000*C1620</f>
        <v>308.25092999999998</v>
      </c>
      <c r="H1620" s="3">
        <f>ABS(C1620-ROUND(C1620,0))</f>
        <v>0.13000000000010914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209529.61999999965</v>
      </c>
      <c r="D1621" s="2">
        <v>0</v>
      </c>
      <c r="E1621" s="2">
        <v>0</v>
      </c>
      <c r="F1621" s="2">
        <v>0</v>
      </c>
      <c r="G1621" s="3">
        <f t="shared" si="70"/>
        <v>8381.1847999999864</v>
      </c>
      <c r="H1621" s="3">
        <f t="shared" si="71"/>
        <v>0.38000000035390258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9747.3700000000008</v>
      </c>
      <c r="D1622" s="2">
        <v>0</v>
      </c>
      <c r="E1622" s="2">
        <v>0</v>
      </c>
      <c r="F1622" s="2">
        <v>0</v>
      </c>
      <c r="G1622" s="3">
        <f t="shared" si="70"/>
        <v>399.64217000000002</v>
      </c>
      <c r="H1622" s="3">
        <f t="shared" si="71"/>
        <v>0.37000000000080036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673.02</v>
      </c>
      <c r="D1628" s="2">
        <v>0</v>
      </c>
      <c r="E1628" s="2">
        <v>0</v>
      </c>
      <c r="F1628" s="2">
        <v>0</v>
      </c>
      <c r="G1628" s="3">
        <f t="shared" si="70"/>
        <v>31.63194</v>
      </c>
      <c r="H1628" s="3">
        <f t="shared" si="71"/>
        <v>1.999999999998181E-2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144.05000000000001</v>
      </c>
      <c r="D1639" s="2">
        <v>0</v>
      </c>
      <c r="E1639" s="2">
        <v>0</v>
      </c>
      <c r="F1639" s="2">
        <v>0</v>
      </c>
      <c r="G1639" s="3">
        <f t="shared" si="70"/>
        <v>8.3549000000000007</v>
      </c>
      <c r="H1639" s="3">
        <f t="shared" si="71"/>
        <v>5.0000000000011369E-2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144.05000000000001</v>
      </c>
      <c r="D1640" s="2">
        <v>0</v>
      </c>
      <c r="E1640" s="2">
        <v>0</v>
      </c>
      <c r="F1640" s="2">
        <v>0</v>
      </c>
      <c r="G1640" s="3">
        <f t="shared" si="70"/>
        <v>8.4989500000000007</v>
      </c>
      <c r="H1640" s="3">
        <f t="shared" si="71"/>
        <v>5.0000000000011369E-2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69.11</v>
      </c>
      <c r="D1659" s="2">
        <v>0</v>
      </c>
      <c r="E1659" s="2">
        <v>0</v>
      </c>
      <c r="F1659" s="2">
        <v>0</v>
      </c>
      <c r="G1659" s="3">
        <f t="shared" si="70"/>
        <v>5.3905799999999999</v>
      </c>
      <c r="H1659" s="3">
        <f t="shared" si="71"/>
        <v>0.10999999999999943</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69.11</v>
      </c>
      <c r="D1660" s="2">
        <v>0</v>
      </c>
      <c r="E1660" s="2">
        <v>0</v>
      </c>
      <c r="F1660" s="2">
        <v>0</v>
      </c>
      <c r="G1660" s="3">
        <f t="shared" si="70"/>
        <v>5.4596900000000002</v>
      </c>
      <c r="H1660" s="3">
        <f t="shared" si="71"/>
        <v>0.10999999999999943</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459.86</v>
      </c>
      <c r="D1664" s="2">
        <v>0</v>
      </c>
      <c r="E1664" s="2">
        <v>0</v>
      </c>
      <c r="F1664" s="2">
        <v>0</v>
      </c>
      <c r="G1664" s="3">
        <f t="shared" si="70"/>
        <v>38.168380000000006</v>
      </c>
      <c r="H1664" s="3">
        <f t="shared" si="71"/>
        <v>0.13999999999998636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459.86</v>
      </c>
      <c r="D1665" s="2">
        <v>0</v>
      </c>
      <c r="E1665" s="2">
        <v>0</v>
      </c>
      <c r="F1665" s="2">
        <v>0</v>
      </c>
      <c r="G1665" s="3">
        <f t="shared" si="70"/>
        <v>38.628240000000005</v>
      </c>
      <c r="H1665" s="3">
        <f t="shared" si="71"/>
        <v>0.13999999999998636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9074.35</v>
      </c>
      <c r="D1680" s="2">
        <v>0</v>
      </c>
      <c r="E1680" s="2">
        <v>0</v>
      </c>
      <c r="F1680" s="2">
        <v>0</v>
      </c>
      <c r="G1680" s="3">
        <f>B1680/1000*C1680</f>
        <v>898.36065000000008</v>
      </c>
      <c r="H1680" s="3">
        <f>ABS(C1680-ROUND(C1680,0))</f>
        <v>0.3500000000003638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199782.25</v>
      </c>
      <c r="D1681" s="2">
        <v>0</v>
      </c>
      <c r="E1681" s="2">
        <v>0</v>
      </c>
      <c r="F1681" s="2">
        <v>0</v>
      </c>
      <c r="G1681" s="3">
        <f t="shared" si="70"/>
        <v>19978.225000000002</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199782.25</v>
      </c>
      <c r="D1683" s="2">
        <v>0</v>
      </c>
      <c r="E1683" s="2">
        <v>0</v>
      </c>
      <c r="F1683" s="2">
        <v>0</v>
      </c>
      <c r="G1683" s="3">
        <f t="shared" si="70"/>
        <v>20377.789499999999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2" t="s">
        <v>2021</v>
      </c>
      <c r="B3" s="404"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5" t="s">
        <v>2127</v>
      </c>
      <c r="C58" s="406"/>
      <c r="D58" s="5"/>
      <c r="E58" s="5"/>
      <c r="F58" s="5"/>
      <c r="G58" s="5"/>
      <c r="H58" s="5"/>
      <c r="I58" s="5"/>
      <c r="J58" s="5"/>
      <c r="K58" s="5"/>
      <c r="L58" s="5"/>
      <c r="M58" s="5"/>
      <c r="N58" s="5"/>
      <c r="O58" s="5"/>
      <c r="P58" s="5"/>
    </row>
    <row r="59" spans="1:16" ht="46.5" customHeight="1" x14ac:dyDescent="0.2">
      <c r="A59" s="302" t="s">
        <v>2128</v>
      </c>
      <c r="B59" s="397" t="s">
        <v>2129</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12270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7"/>
      <c r="F13" s="364" t="s">
        <v>1987</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2272801.2399999998</v>
      </c>
      <c r="I17" s="275">
        <f>'PR-RAS'!E6</f>
        <v>2553863.2000000002</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2243737.4699999997</v>
      </c>
      <c r="I18" s="275">
        <f>'PR-RAS'!E152</f>
        <v>2671710.9800000004</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5454.6700000001674</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187268.38000000027</v>
      </c>
      <c r="J20" s="5"/>
      <c r="K20" s="5"/>
      <c r="L20" s="5"/>
      <c r="M20" s="5"/>
      <c r="N20" s="5"/>
      <c r="O20" s="5"/>
      <c r="P20" s="5"/>
      <c r="Q20" s="5"/>
      <c r="R20" s="5"/>
      <c r="S20" s="5"/>
      <c r="T20" s="5"/>
      <c r="U20" s="5"/>
      <c r="V20" s="5"/>
      <c r="W20" s="5"/>
    </row>
    <row r="21" spans="1:23" ht="29.25" customHeight="1" x14ac:dyDescent="0.2">
      <c r="A21" s="200" t="s">
        <v>1988</v>
      </c>
      <c r="B21" s="347" t="s">
        <v>8</v>
      </c>
      <c r="C21" s="348"/>
      <c r="D21" s="348"/>
      <c r="E21" s="348"/>
      <c r="F21" s="349"/>
      <c r="G21" s="201" t="s">
        <v>9</v>
      </c>
      <c r="H21" s="265" t="s">
        <v>1989</v>
      </c>
      <c r="I21" s="266"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734304.3</v>
      </c>
      <c r="I22" s="275">
        <f>BILANCA!E7</f>
        <v>746767.35</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195750.91999999998</v>
      </c>
      <c r="I23" s="275">
        <f>BILANCA!E69</f>
        <v>201072.94999999998</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186603.25</v>
      </c>
      <c r="I24" s="275">
        <f>BILANCA!E177</f>
        <v>209529.62</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743451.97000000009</v>
      </c>
      <c r="I25" s="275">
        <f>BILANCA!E251</f>
        <v>738310.67999999993</v>
      </c>
      <c r="J25" s="5"/>
      <c r="K25" s="5"/>
      <c r="L25" s="5"/>
      <c r="M25" s="5"/>
      <c r="N25" s="5"/>
      <c r="O25" s="5"/>
      <c r="P25" s="5"/>
      <c r="Q25" s="5"/>
      <c r="R25" s="5"/>
      <c r="S25" s="5"/>
      <c r="T25" s="5"/>
      <c r="U25" s="5"/>
      <c r="V25" s="5"/>
      <c r="W25" s="5"/>
    </row>
    <row r="26" spans="1:23" ht="48" x14ac:dyDescent="0.2">
      <c r="A26" s="200" t="s">
        <v>1988</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2270825.06</v>
      </c>
      <c r="I30" s="275">
        <f>'RAS-funkcijski'!E114</f>
        <v>2746586.25</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2270825.06</v>
      </c>
      <c r="I31" s="275">
        <f>'RAS-funkcijski'!E141</f>
        <v>2746586.25</v>
      </c>
      <c r="J31" s="5"/>
      <c r="K31" s="5"/>
      <c r="L31" s="5"/>
      <c r="M31" s="5"/>
      <c r="N31" s="5"/>
      <c r="O31" s="5"/>
      <c r="P31" s="5"/>
      <c r="Q31" s="5"/>
      <c r="R31" s="5"/>
      <c r="S31" s="5"/>
      <c r="T31" s="5"/>
      <c r="U31" s="5"/>
      <c r="V31" s="5"/>
      <c r="W31" s="5"/>
    </row>
    <row r="32" spans="1:23" ht="29.25" customHeight="1" x14ac:dyDescent="0.2">
      <c r="A32" s="200" t="s">
        <v>1988</v>
      </c>
      <c r="B32" s="347" t="s">
        <v>8</v>
      </c>
      <c r="C32" s="348"/>
      <c r="D32" s="348"/>
      <c r="E32" s="348"/>
      <c r="F32" s="349"/>
      <c r="G32" s="201" t="s">
        <v>9</v>
      </c>
      <c r="H32" s="265" t="s">
        <v>1992</v>
      </c>
      <c r="I32" s="266"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453</v>
      </c>
      <c r="I33" s="275">
        <f>'P-VRIO'!E5</f>
        <v>8121.4</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453</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7" t="s">
        <v>8</v>
      </c>
      <c r="C37" s="348"/>
      <c r="D37" s="348"/>
      <c r="E37" s="348"/>
      <c r="F37" s="349"/>
      <c r="G37" s="201" t="s">
        <v>9</v>
      </c>
      <c r="H37" s="265" t="s">
        <v>1989</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186603.25</v>
      </c>
      <c r="I38" s="275"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1994</v>
      </c>
      <c r="I39" s="275">
        <f>OBVEZE!D44</f>
        <v>209529.61999999965</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1994</v>
      </c>
      <c r="I40" s="275">
        <f>OBVEZE!D45</f>
        <v>9747.3700000000008</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1994</v>
      </c>
      <c r="I41" s="276">
        <f>OBVEZE!D104</f>
        <v>199782.25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C173" sqref="C17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2272801.2399999998</v>
      </c>
      <c r="E6" s="60">
        <f>E7+E43+E49+E82+E106+E125+E134+E140</f>
        <v>2553863.2000000002</v>
      </c>
      <c r="F6" s="45">
        <f t="shared" ref="F6:F132" si="0">IF(D6&lt;&gt;0,IF(E6/D6&gt;=100,"&gt;&gt;100",E6/D6*100),"-")</f>
        <v>112.36632377057312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1962862.47</v>
      </c>
      <c r="E49" s="60">
        <f>E50+E53+E58+E61+E64+E68+E71+E74+E77</f>
        <v>2163426.14</v>
      </c>
      <c r="F49" s="45">
        <f t="shared" si="0"/>
        <v>110.21791761090628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1929131.07</v>
      </c>
      <c r="E68" s="60">
        <f t="shared" si="11"/>
        <v>2133477.14</v>
      </c>
      <c r="F68" s="45">
        <f t="shared" si="0"/>
        <v>110.59264832637837</v>
      </c>
    </row>
    <row r="69" spans="1:6" ht="12.75" customHeight="1" x14ac:dyDescent="0.2">
      <c r="A69" s="63" t="s">
        <v>141</v>
      </c>
      <c r="B69" s="64" t="s">
        <v>142</v>
      </c>
      <c r="C69" s="247" t="s">
        <v>141</v>
      </c>
      <c r="D69" s="194">
        <v>1905431.79</v>
      </c>
      <c r="E69" s="194">
        <v>2112195.77</v>
      </c>
      <c r="F69" s="45">
        <f t="shared" si="0"/>
        <v>110.85129266159666</v>
      </c>
    </row>
    <row r="70" spans="1:6" ht="24" x14ac:dyDescent="0.2">
      <c r="A70" s="63" t="s">
        <v>143</v>
      </c>
      <c r="B70" s="64" t="s">
        <v>144</v>
      </c>
      <c r="C70" s="247" t="s">
        <v>143</v>
      </c>
      <c r="D70" s="194">
        <v>23699.279999999999</v>
      </c>
      <c r="E70" s="194">
        <v>21281.37</v>
      </c>
      <c r="F70" s="45">
        <f t="shared" si="0"/>
        <v>89.797538153057815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33731.4</v>
      </c>
      <c r="E74" s="60">
        <f t="shared" si="13"/>
        <v>29949</v>
      </c>
      <c r="F74" s="45">
        <f t="shared" si="0"/>
        <v>88.786709119692631</v>
      </c>
    </row>
    <row r="75" spans="1:6" ht="12.75" customHeight="1" x14ac:dyDescent="0.2">
      <c r="A75" s="63" t="s">
        <v>153</v>
      </c>
      <c r="B75" s="65" t="s">
        <v>154</v>
      </c>
      <c r="C75" s="247" t="s">
        <v>153</v>
      </c>
      <c r="D75" s="194">
        <v>33731.4</v>
      </c>
      <c r="E75" s="194">
        <v>29949</v>
      </c>
      <c r="F75" s="45">
        <f t="shared" si="0"/>
        <v>88.786709119692631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0.19</v>
      </c>
      <c r="E82" s="60">
        <f t="shared" si="15"/>
        <v>0.23</v>
      </c>
      <c r="F82" s="45">
        <f t="shared" si="0"/>
        <v>121.05263157894737</v>
      </c>
    </row>
    <row r="83" spans="1:6" ht="12.75" customHeight="1" x14ac:dyDescent="0.2">
      <c r="A83" s="63">
        <v>641</v>
      </c>
      <c r="B83" s="64" t="s">
        <v>169</v>
      </c>
      <c r="C83" s="247" t="s">
        <v>170</v>
      </c>
      <c r="D83" s="60">
        <f t="shared" ref="D83:E83" si="16">SUM(D84:D90)</f>
        <v>0.19</v>
      </c>
      <c r="E83" s="60">
        <f t="shared" si="16"/>
        <v>0.23</v>
      </c>
      <c r="F83" s="45">
        <f t="shared" si="0"/>
        <v>121.05263157894737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0.19</v>
      </c>
      <c r="E85" s="194">
        <v>0.23</v>
      </c>
      <c r="F85" s="45">
        <f t="shared" si="0"/>
        <v>121.05263157894737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13935.42</v>
      </c>
      <c r="E106" s="60">
        <f>E107+E112+E120+E124</f>
        <v>10327.35</v>
      </c>
      <c r="F106" s="45">
        <f t="shared" si="0"/>
        <v>74.108638275703214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13935.42</v>
      </c>
      <c r="E112" s="60">
        <f t="shared" si="20"/>
        <v>10327.35</v>
      </c>
      <c r="F112" s="45">
        <f t="shared" si="0"/>
        <v>74.108638275703214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13935.42</v>
      </c>
      <c r="E117" s="194">
        <v>10327.35</v>
      </c>
      <c r="F117" s="45">
        <f t="shared" si="0"/>
        <v>74.108638275703214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32506.720000000001</v>
      </c>
      <c r="E125" s="60">
        <f t="shared" si="22"/>
        <v>53912.57</v>
      </c>
      <c r="F125" s="45">
        <f t="shared" si="0"/>
        <v>165.85053798106975</v>
      </c>
    </row>
    <row r="126" spans="1:6" ht="12.75" customHeight="1" x14ac:dyDescent="0.2">
      <c r="A126" s="63">
        <v>661</v>
      </c>
      <c r="B126" s="65" t="s">
        <v>255</v>
      </c>
      <c r="C126" s="247" t="s">
        <v>256</v>
      </c>
      <c r="D126" s="60">
        <f t="shared" ref="D126:E126" si="23">SUM(D127:D128)</f>
        <v>28106.720000000001</v>
      </c>
      <c r="E126" s="60">
        <f t="shared" si="23"/>
        <v>36723.82</v>
      </c>
      <c r="F126" s="45">
        <f t="shared" si="0"/>
        <v>130.65850444306557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28106.720000000001</v>
      </c>
      <c r="E128" s="194">
        <v>36723.82</v>
      </c>
      <c r="F128" s="45">
        <f t="shared" si="0"/>
        <v>130.65850444306557</v>
      </c>
    </row>
    <row r="129" spans="1:6" ht="36" x14ac:dyDescent="0.2">
      <c r="A129" s="63">
        <v>663</v>
      </c>
      <c r="B129" s="182" t="s">
        <v>261</v>
      </c>
      <c r="C129" s="247" t="s">
        <v>262</v>
      </c>
      <c r="D129" s="60">
        <f t="shared" ref="D129:E129" si="24">SUM(D130:D133)</f>
        <v>4400</v>
      </c>
      <c r="E129" s="60">
        <f t="shared" si="24"/>
        <v>17188.75</v>
      </c>
      <c r="F129" s="45">
        <f t="shared" si="0"/>
        <v>390.65340909090912</v>
      </c>
    </row>
    <row r="130" spans="1:6" ht="12.75" customHeight="1" x14ac:dyDescent="0.2">
      <c r="A130" s="63">
        <v>6631</v>
      </c>
      <c r="B130" s="65" t="s">
        <v>263</v>
      </c>
      <c r="C130" s="247" t="s">
        <v>264</v>
      </c>
      <c r="D130" s="194">
        <v>4400</v>
      </c>
      <c r="E130" s="194">
        <v>17188.75</v>
      </c>
      <c r="F130" s="45">
        <f t="shared" si="0"/>
        <v>390.65340909090912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263496.44</v>
      </c>
      <c r="E134" s="60">
        <f t="shared" si="25"/>
        <v>326196.90999999997</v>
      </c>
      <c r="F134" s="45">
        <f t="shared" ref="F134:F229" si="26">IF(D134&lt;&gt;0,IF(E134/D134&gt;=100,"&gt;&gt;100",E134/D134*100),"-")</f>
        <v>123.79556627026915</v>
      </c>
    </row>
    <row r="135" spans="1:6" ht="24" x14ac:dyDescent="0.2">
      <c r="A135" s="63">
        <v>671</v>
      </c>
      <c r="B135" s="182" t="s">
        <v>273</v>
      </c>
      <c r="C135" s="247" t="s">
        <v>274</v>
      </c>
      <c r="D135" s="60">
        <f t="shared" ref="D135:E135" si="27">SUM(D136:D138)</f>
        <v>263496.44</v>
      </c>
      <c r="E135" s="60">
        <f t="shared" si="27"/>
        <v>326196.90999999997</v>
      </c>
      <c r="F135" s="45">
        <f t="shared" si="26"/>
        <v>123.79556627026915</v>
      </c>
    </row>
    <row r="136" spans="1:6" ht="12.75" customHeight="1" x14ac:dyDescent="0.2">
      <c r="A136" s="63">
        <v>6711</v>
      </c>
      <c r="B136" s="65" t="s">
        <v>275</v>
      </c>
      <c r="C136" s="247" t="s">
        <v>276</v>
      </c>
      <c r="D136" s="194">
        <v>263496.44</v>
      </c>
      <c r="E136" s="194">
        <v>292472.90999999997</v>
      </c>
      <c r="F136" s="45">
        <f t="shared" si="26"/>
        <v>110.99691138142131</v>
      </c>
    </row>
    <row r="137" spans="1:6" ht="24" x14ac:dyDescent="0.2">
      <c r="A137" s="63">
        <v>6712</v>
      </c>
      <c r="B137" s="182" t="s">
        <v>277</v>
      </c>
      <c r="C137" s="247" t="s">
        <v>278</v>
      </c>
      <c r="D137" s="194">
        <v>0</v>
      </c>
      <c r="E137" s="194">
        <v>33724</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2243737.4699999997</v>
      </c>
      <c r="E152" s="60">
        <f>E153+E164+E202+E221+E230+E262+E273</f>
        <v>2671710.9800000004</v>
      </c>
      <c r="F152" s="45">
        <f t="shared" si="26"/>
        <v>119.07413481845541</v>
      </c>
    </row>
    <row r="153" spans="1:6" ht="12.75" customHeight="1" x14ac:dyDescent="0.2">
      <c r="A153" s="63">
        <v>31</v>
      </c>
      <c r="B153" s="64" t="s">
        <v>308</v>
      </c>
      <c r="C153" s="247" t="s">
        <v>3</v>
      </c>
      <c r="D153" s="60">
        <f t="shared" ref="D153:E153" si="30">D154+D159+D160</f>
        <v>1807912.63</v>
      </c>
      <c r="E153" s="60">
        <f t="shared" si="30"/>
        <v>2169871.37</v>
      </c>
      <c r="F153" s="45">
        <f t="shared" si="26"/>
        <v>120.0208093020513</v>
      </c>
    </row>
    <row r="154" spans="1:6" ht="12.75" customHeight="1" x14ac:dyDescent="0.2">
      <c r="A154" s="63">
        <v>311</v>
      </c>
      <c r="B154" s="64" t="s">
        <v>309</v>
      </c>
      <c r="C154" s="247" t="s">
        <v>310</v>
      </c>
      <c r="D154" s="60">
        <f t="shared" ref="D154:E154" si="31">SUM(D155:D158)</f>
        <v>1488654.41</v>
      </c>
      <c r="E154" s="60">
        <f t="shared" si="31"/>
        <v>1803646.98</v>
      </c>
      <c r="F154" s="45">
        <f t="shared" si="26"/>
        <v>121.15954971711669</v>
      </c>
    </row>
    <row r="155" spans="1:6" ht="12.75" customHeight="1" x14ac:dyDescent="0.2">
      <c r="A155" s="63">
        <v>3111</v>
      </c>
      <c r="B155" s="64" t="s">
        <v>311</v>
      </c>
      <c r="C155" s="247" t="s">
        <v>312</v>
      </c>
      <c r="D155" s="194">
        <v>1488654.41</v>
      </c>
      <c r="E155" s="194">
        <v>1803646.98</v>
      </c>
      <c r="F155" s="45">
        <f t="shared" si="26"/>
        <v>121.15954971711669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73670.92</v>
      </c>
      <c r="E159" s="194">
        <v>68260.56</v>
      </c>
      <c r="F159" s="45">
        <f t="shared" si="26"/>
        <v>92.656043931581138</v>
      </c>
    </row>
    <row r="160" spans="1:6" ht="12.75" customHeight="1" x14ac:dyDescent="0.2">
      <c r="A160" s="63">
        <v>313</v>
      </c>
      <c r="B160" s="65" t="s">
        <v>321</v>
      </c>
      <c r="C160" s="247" t="s">
        <v>322</v>
      </c>
      <c r="D160" s="60">
        <f t="shared" ref="D160:E160" si="32">SUM(D161:D163)</f>
        <v>245587.3</v>
      </c>
      <c r="E160" s="60">
        <f t="shared" si="32"/>
        <v>297963.83</v>
      </c>
      <c r="F160" s="45">
        <f t="shared" si="26"/>
        <v>121.32705152098664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245587.3</v>
      </c>
      <c r="E162" s="194">
        <v>297963.83</v>
      </c>
      <c r="F162" s="45">
        <f t="shared" si="26"/>
        <v>121.32705152098664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378176.41</v>
      </c>
      <c r="E164" s="60">
        <f>E165+E170+E178+E188+E189+E194</f>
        <v>448686.24999999994</v>
      </c>
      <c r="F164" s="45">
        <f t="shared" si="26"/>
        <v>118.6446954742629</v>
      </c>
    </row>
    <row r="165" spans="1:6" ht="12.75" customHeight="1" x14ac:dyDescent="0.2">
      <c r="A165" s="63">
        <v>321</v>
      </c>
      <c r="B165" s="64" t="s">
        <v>331</v>
      </c>
      <c r="C165" s="247" t="s">
        <v>332</v>
      </c>
      <c r="D165" s="60">
        <f t="shared" ref="D165:E165" si="33">SUM(D166:D169)</f>
        <v>91743.47</v>
      </c>
      <c r="E165" s="60">
        <f t="shared" si="33"/>
        <v>127340.59999999999</v>
      </c>
      <c r="F165" s="45">
        <f t="shared" si="26"/>
        <v>138.80072336483457</v>
      </c>
    </row>
    <row r="166" spans="1:6" ht="12.75" customHeight="1" x14ac:dyDescent="0.2">
      <c r="A166" s="63">
        <v>3211</v>
      </c>
      <c r="B166" s="64" t="s">
        <v>333</v>
      </c>
      <c r="C166" s="247" t="s">
        <v>334</v>
      </c>
      <c r="D166" s="194">
        <v>11212.49</v>
      </c>
      <c r="E166" s="194">
        <v>14658.89</v>
      </c>
      <c r="F166" s="45">
        <f t="shared" si="26"/>
        <v>130.73715115910917</v>
      </c>
    </row>
    <row r="167" spans="1:6" ht="12.75" customHeight="1" x14ac:dyDescent="0.2">
      <c r="A167" s="63">
        <v>3212</v>
      </c>
      <c r="B167" s="64" t="s">
        <v>335</v>
      </c>
      <c r="C167" s="247" t="s">
        <v>336</v>
      </c>
      <c r="D167" s="194">
        <v>60847.08</v>
      </c>
      <c r="E167" s="194">
        <v>80844.98</v>
      </c>
      <c r="F167" s="45">
        <f t="shared" si="26"/>
        <v>132.86583349603629</v>
      </c>
    </row>
    <row r="168" spans="1:6" ht="12.75" customHeight="1" x14ac:dyDescent="0.2">
      <c r="A168" s="63">
        <v>3213</v>
      </c>
      <c r="B168" s="64" t="s">
        <v>337</v>
      </c>
      <c r="C168" s="247" t="s">
        <v>338</v>
      </c>
      <c r="D168" s="194">
        <v>19683.900000000001</v>
      </c>
      <c r="E168" s="194">
        <v>31836.73</v>
      </c>
      <c r="F168" s="45">
        <f t="shared" si="26"/>
        <v>161.73994990830067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141362.74999999997</v>
      </c>
      <c r="E170" s="60">
        <f t="shared" si="34"/>
        <v>140662.16999999998</v>
      </c>
      <c r="F170" s="45">
        <f t="shared" si="26"/>
        <v>99.504409754337701</v>
      </c>
    </row>
    <row r="171" spans="1:6" ht="12.75" customHeight="1" x14ac:dyDescent="0.2">
      <c r="A171" s="63">
        <v>3221</v>
      </c>
      <c r="B171" s="64" t="s">
        <v>343</v>
      </c>
      <c r="C171" s="247" t="s">
        <v>344</v>
      </c>
      <c r="D171" s="194">
        <v>11551.72</v>
      </c>
      <c r="E171" s="194">
        <v>12446.01</v>
      </c>
      <c r="F171" s="45">
        <f t="shared" si="26"/>
        <v>107.74161769848993</v>
      </c>
    </row>
    <row r="172" spans="1:6" ht="12.75" customHeight="1" x14ac:dyDescent="0.2">
      <c r="A172" s="63">
        <v>3222</v>
      </c>
      <c r="B172" s="64" t="s">
        <v>345</v>
      </c>
      <c r="C172" s="247" t="s">
        <v>346</v>
      </c>
      <c r="D172" s="194">
        <v>106515.76</v>
      </c>
      <c r="E172" s="194">
        <v>106059.64</v>
      </c>
      <c r="F172" s="45">
        <f t="shared" si="26"/>
        <v>99.571781678129128</v>
      </c>
    </row>
    <row r="173" spans="1:6" ht="12.75" customHeight="1" x14ac:dyDescent="0.2">
      <c r="A173" s="63">
        <v>3223</v>
      </c>
      <c r="B173" s="65" t="s">
        <v>347</v>
      </c>
      <c r="C173" s="247" t="s">
        <v>348</v>
      </c>
      <c r="D173" s="194">
        <v>14825</v>
      </c>
      <c r="E173" s="194">
        <v>15547.03</v>
      </c>
      <c r="F173" s="45">
        <f t="shared" si="26"/>
        <v>104.87035413153458</v>
      </c>
    </row>
    <row r="174" spans="1:6" ht="12.75" customHeight="1" x14ac:dyDescent="0.2">
      <c r="A174" s="63">
        <v>3224</v>
      </c>
      <c r="B174" s="65" t="s">
        <v>349</v>
      </c>
      <c r="C174" s="247" t="s">
        <v>350</v>
      </c>
      <c r="D174" s="194">
        <v>4509.28</v>
      </c>
      <c r="E174" s="194">
        <v>3591.38</v>
      </c>
      <c r="F174" s="45">
        <f t="shared" si="26"/>
        <v>79.644200404499173</v>
      </c>
    </row>
    <row r="175" spans="1:6" ht="12.75" customHeight="1" x14ac:dyDescent="0.2">
      <c r="A175" s="63">
        <v>3225</v>
      </c>
      <c r="B175" s="65" t="s">
        <v>351</v>
      </c>
      <c r="C175" s="247" t="s">
        <v>352</v>
      </c>
      <c r="D175" s="194">
        <v>3960.99</v>
      </c>
      <c r="E175" s="194">
        <v>3018.11</v>
      </c>
      <c r="F175" s="45">
        <f t="shared" si="26"/>
        <v>76.195850027392154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141134.63</v>
      </c>
      <c r="E178" s="60">
        <f t="shared" si="35"/>
        <v>170472.4</v>
      </c>
      <c r="F178" s="45">
        <f t="shared" si="26"/>
        <v>120.78708110121519</v>
      </c>
    </row>
    <row r="179" spans="1:6" ht="12.75" customHeight="1" x14ac:dyDescent="0.2">
      <c r="A179" s="63">
        <v>3231</v>
      </c>
      <c r="B179" s="65" t="s">
        <v>359</v>
      </c>
      <c r="C179" s="247" t="s">
        <v>360</v>
      </c>
      <c r="D179" s="194">
        <v>71649.919999999998</v>
      </c>
      <c r="E179" s="194">
        <v>73913.88</v>
      </c>
      <c r="F179" s="45">
        <f t="shared" si="26"/>
        <v>103.15975230677159</v>
      </c>
    </row>
    <row r="180" spans="1:6" ht="12.75" customHeight="1" x14ac:dyDescent="0.2">
      <c r="A180" s="63">
        <v>3232</v>
      </c>
      <c r="B180" s="65" t="s">
        <v>361</v>
      </c>
      <c r="C180" s="247" t="s">
        <v>362</v>
      </c>
      <c r="D180" s="194">
        <v>9287.83</v>
      </c>
      <c r="E180" s="194">
        <v>11861.45</v>
      </c>
      <c r="F180" s="45">
        <f t="shared" si="26"/>
        <v>127.70959416785192</v>
      </c>
    </row>
    <row r="181" spans="1:6" ht="12.75" customHeight="1" x14ac:dyDescent="0.2">
      <c r="A181" s="63">
        <v>3233</v>
      </c>
      <c r="B181" s="65" t="s">
        <v>363</v>
      </c>
      <c r="C181" s="247" t="s">
        <v>364</v>
      </c>
      <c r="D181" s="194">
        <v>2627.4</v>
      </c>
      <c r="E181" s="194">
        <v>1595.3</v>
      </c>
      <c r="F181" s="45">
        <f t="shared" si="26"/>
        <v>60.717819897998012</v>
      </c>
    </row>
    <row r="182" spans="1:6" ht="12.75" customHeight="1" x14ac:dyDescent="0.2">
      <c r="A182" s="63">
        <v>3234</v>
      </c>
      <c r="B182" s="65" t="s">
        <v>365</v>
      </c>
      <c r="C182" s="247" t="s">
        <v>366</v>
      </c>
      <c r="D182" s="194">
        <v>7224.6</v>
      </c>
      <c r="E182" s="194">
        <v>7989.42</v>
      </c>
      <c r="F182" s="45">
        <f t="shared" si="26"/>
        <v>110.58633003903331</v>
      </c>
    </row>
    <row r="183" spans="1:6" ht="12.75" customHeight="1" x14ac:dyDescent="0.2">
      <c r="A183" s="63">
        <v>3235</v>
      </c>
      <c r="B183" s="64" t="s">
        <v>367</v>
      </c>
      <c r="C183" s="247" t="s">
        <v>368</v>
      </c>
      <c r="D183" s="194">
        <v>10324</v>
      </c>
      <c r="E183" s="194">
        <v>10338.549999999999</v>
      </c>
      <c r="F183" s="45">
        <f t="shared" si="26"/>
        <v>100.14093374660985</v>
      </c>
    </row>
    <row r="184" spans="1:6" ht="12.75" customHeight="1" x14ac:dyDescent="0.2">
      <c r="A184" s="63">
        <v>3236</v>
      </c>
      <c r="B184" s="64" t="s">
        <v>369</v>
      </c>
      <c r="C184" s="247" t="s">
        <v>370</v>
      </c>
      <c r="D184" s="194">
        <v>2719</v>
      </c>
      <c r="E184" s="194">
        <v>781.08</v>
      </c>
      <c r="F184" s="45">
        <f t="shared" si="26"/>
        <v>28.726737771239431</v>
      </c>
    </row>
    <row r="185" spans="1:6" ht="12.75" customHeight="1" x14ac:dyDescent="0.2">
      <c r="A185" s="63">
        <v>3237</v>
      </c>
      <c r="B185" s="64" t="s">
        <v>371</v>
      </c>
      <c r="C185" s="247" t="s">
        <v>372</v>
      </c>
      <c r="D185" s="194">
        <v>28328.41</v>
      </c>
      <c r="E185" s="194">
        <v>56698.21</v>
      </c>
      <c r="F185" s="45">
        <f t="shared" si="26"/>
        <v>200.14610774130986</v>
      </c>
    </row>
    <row r="186" spans="1:6" ht="12.75" customHeight="1" x14ac:dyDescent="0.2">
      <c r="A186" s="63">
        <v>3238</v>
      </c>
      <c r="B186" s="64" t="s">
        <v>373</v>
      </c>
      <c r="C186" s="247" t="s">
        <v>374</v>
      </c>
      <c r="D186" s="194">
        <v>4510.67</v>
      </c>
      <c r="E186" s="194">
        <v>2841.36</v>
      </c>
      <c r="F186" s="45">
        <f t="shared" si="26"/>
        <v>62.991972367741376</v>
      </c>
    </row>
    <row r="187" spans="1:6" ht="12.75" customHeight="1" x14ac:dyDescent="0.2">
      <c r="A187" s="63">
        <v>3239</v>
      </c>
      <c r="B187" s="64" t="s">
        <v>375</v>
      </c>
      <c r="C187" s="247" t="s">
        <v>376</v>
      </c>
      <c r="D187" s="194">
        <v>4462.8</v>
      </c>
      <c r="E187" s="194">
        <v>4453.1499999999996</v>
      </c>
      <c r="F187" s="45">
        <f t="shared" si="26"/>
        <v>99.783768038003046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3935.56</v>
      </c>
      <c r="E194" s="60">
        <f t="shared" si="36"/>
        <v>10211.08</v>
      </c>
      <c r="F194" s="45">
        <f t="shared" si="26"/>
        <v>259.4568498511012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1612.04</v>
      </c>
      <c r="E196" s="194">
        <v>1895.08</v>
      </c>
      <c r="F196" s="45">
        <f t="shared" si="26"/>
        <v>117.55787697575741</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928.09</v>
      </c>
      <c r="E198" s="194">
        <v>1035</v>
      </c>
      <c r="F198" s="45">
        <f t="shared" si="26"/>
        <v>111.51935695891562</v>
      </c>
    </row>
    <row r="199" spans="1:6" ht="12.75" customHeight="1" x14ac:dyDescent="0.2">
      <c r="A199" s="63">
        <v>3295</v>
      </c>
      <c r="B199" s="64" t="s">
        <v>399</v>
      </c>
      <c r="C199" s="247" t="s">
        <v>400</v>
      </c>
      <c r="D199" s="194">
        <v>976.93</v>
      </c>
      <c r="E199" s="194">
        <v>6984</v>
      </c>
      <c r="F199" s="45">
        <f t="shared" si="26"/>
        <v>714.89257162744525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418.5</v>
      </c>
      <c r="E201" s="194">
        <v>297</v>
      </c>
      <c r="F201" s="45">
        <f t="shared" si="26"/>
        <v>70.967741935483872</v>
      </c>
    </row>
    <row r="202" spans="1:6" ht="12.75" customHeight="1" x14ac:dyDescent="0.2">
      <c r="A202" s="63">
        <v>34</v>
      </c>
      <c r="B202" s="183" t="s">
        <v>405</v>
      </c>
      <c r="C202" s="247" t="s">
        <v>406</v>
      </c>
      <c r="D202" s="60">
        <f t="shared" ref="D202:E202" si="37">D203+D208+D216</f>
        <v>900.81</v>
      </c>
      <c r="E202" s="60">
        <f t="shared" si="37"/>
        <v>953.75</v>
      </c>
      <c r="F202" s="45">
        <f t="shared" si="26"/>
        <v>105.87693298253795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900.81</v>
      </c>
      <c r="E216" s="60">
        <f t="shared" si="40"/>
        <v>953.75</v>
      </c>
      <c r="F216" s="45">
        <f t="shared" si="26"/>
        <v>105.87693298253795</v>
      </c>
    </row>
    <row r="217" spans="1:6" ht="12.75" customHeight="1" x14ac:dyDescent="0.2">
      <c r="A217" s="63">
        <v>3431</v>
      </c>
      <c r="B217" s="182" t="s">
        <v>435</v>
      </c>
      <c r="C217" s="247" t="s">
        <v>436</v>
      </c>
      <c r="D217" s="194">
        <v>900.81</v>
      </c>
      <c r="E217" s="194">
        <v>953.75</v>
      </c>
      <c r="F217" s="45">
        <f t="shared" si="26"/>
        <v>105.87693298253795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50762.28</v>
      </c>
      <c r="E262" s="60">
        <f t="shared" si="55"/>
        <v>47724.49</v>
      </c>
      <c r="F262" s="45">
        <f t="shared" ref="F262:F268" si="56">IF(D262&lt;&gt;0,IF(E262/D262&gt;=100,"&gt;&gt;100",E262/D262*100),"-")</f>
        <v>94.015654931181174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50762.28</v>
      </c>
      <c r="E269" s="60">
        <f t="shared" si="58"/>
        <v>47724.49</v>
      </c>
      <c r="F269" s="45">
        <f t="shared" ref="F269:F272" si="59">IF(D269&lt;&gt;0,IF(E269/D269&gt;=100,"&gt;&gt;100",E269/D269*100),"-")</f>
        <v>94.015654931181174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50762.28</v>
      </c>
      <c r="E271" s="194">
        <v>47724.49</v>
      </c>
      <c r="F271" s="45">
        <f t="shared" si="59"/>
        <v>94.015654931181174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5985.34</v>
      </c>
      <c r="E273" s="60">
        <f t="shared" si="60"/>
        <v>4475.12</v>
      </c>
      <c r="F273" s="45">
        <f t="shared" ref="F273:F277" si="61">IF(D273&lt;&gt;0,IF(E273/D273&gt;=100,"&gt;&gt;100",E273/D273*100),"-")</f>
        <v>74.768016520364753</v>
      </c>
    </row>
    <row r="274" spans="1:6" ht="12.75" customHeight="1" x14ac:dyDescent="0.2">
      <c r="A274" s="63">
        <v>381</v>
      </c>
      <c r="B274" s="64" t="s">
        <v>540</v>
      </c>
      <c r="C274" s="247" t="s">
        <v>541</v>
      </c>
      <c r="D274" s="60">
        <f t="shared" ref="D274:E274" si="62">SUM(D275:D277)</f>
        <v>5985.34</v>
      </c>
      <c r="E274" s="60">
        <f t="shared" si="62"/>
        <v>4475.12</v>
      </c>
      <c r="F274" s="45">
        <f t="shared" si="61"/>
        <v>74.768016520364753</v>
      </c>
    </row>
    <row r="275" spans="1:6" ht="12.75" customHeight="1" x14ac:dyDescent="0.2">
      <c r="A275" s="63">
        <v>3811</v>
      </c>
      <c r="B275" s="64" t="s">
        <v>542</v>
      </c>
      <c r="C275" s="247" t="s">
        <v>543</v>
      </c>
      <c r="D275" s="194">
        <v>5985.34</v>
      </c>
      <c r="E275" s="194">
        <v>4475.12</v>
      </c>
      <c r="F275" s="45">
        <f t="shared" si="61"/>
        <v>74.768016520364753</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2243737.4699999997</v>
      </c>
      <c r="E299" s="60">
        <f>E152-E297+E298</f>
        <v>2671710.9800000004</v>
      </c>
      <c r="F299" s="45">
        <f t="shared" si="68"/>
        <v>119.07413481845541</v>
      </c>
    </row>
    <row r="300" spans="1:6" ht="12.75" customHeight="1" x14ac:dyDescent="0.2">
      <c r="A300" s="63" t="s">
        <v>581</v>
      </c>
      <c r="B300" s="64" t="s">
        <v>592</v>
      </c>
      <c r="C300" s="247" t="s">
        <v>593</v>
      </c>
      <c r="D300" s="60">
        <f>IF(D6&gt;=D299,D6-D299,0)</f>
        <v>29063.770000000019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117847.78000000026</v>
      </c>
      <c r="F301" s="45" t="str">
        <f t="shared" si="68"/>
        <v>-</v>
      </c>
    </row>
    <row r="302" spans="1:6" ht="12.75" customHeight="1" x14ac:dyDescent="0.2">
      <c r="A302" s="63">
        <v>92211</v>
      </c>
      <c r="B302" s="64" t="s">
        <v>596</v>
      </c>
      <c r="C302" s="247" t="s">
        <v>597</v>
      </c>
      <c r="D302" s="194">
        <v>3478.49</v>
      </c>
      <c r="E302" s="194">
        <v>5454.67</v>
      </c>
      <c r="F302" s="45">
        <f t="shared" si="68"/>
        <v>156.81143254688098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3693</v>
      </c>
      <c r="E304" s="329">
        <v>178811.71</v>
      </c>
      <c r="F304" s="45">
        <f t="shared" si="68"/>
        <v>4841.9092878418624</v>
      </c>
    </row>
    <row r="305" spans="1:6" ht="12" x14ac:dyDescent="0.2">
      <c r="A305" s="63">
        <v>9661</v>
      </c>
      <c r="B305" s="220" t="s">
        <v>602</v>
      </c>
      <c r="C305" s="247" t="s">
        <v>603</v>
      </c>
      <c r="D305" s="194">
        <v>3693</v>
      </c>
      <c r="E305" s="194">
        <v>1590</v>
      </c>
      <c r="F305" s="45">
        <f t="shared" si="68"/>
        <v>43.05442729488221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27087.589999999997</v>
      </c>
      <c r="E360" s="60">
        <f t="shared" si="86"/>
        <v>74875.26999999999</v>
      </c>
      <c r="F360" s="45">
        <f t="shared" si="72"/>
        <v>276.41909080874302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19822.739999999998</v>
      </c>
      <c r="E373" s="60">
        <f t="shared" si="90"/>
        <v>24179.269999999997</v>
      </c>
      <c r="F373" s="45">
        <f t="shared" si="72"/>
        <v>121.97743601540452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10789.47</v>
      </c>
      <c r="E379" s="60">
        <f t="shared" si="92"/>
        <v>15052.029999999999</v>
      </c>
      <c r="F379" s="45">
        <f t="shared" si="72"/>
        <v>139.50666714861805</v>
      </c>
    </row>
    <row r="380" spans="1:6" ht="12.75" customHeight="1" x14ac:dyDescent="0.2">
      <c r="A380" s="63">
        <v>4221</v>
      </c>
      <c r="B380" s="64" t="s">
        <v>647</v>
      </c>
      <c r="C380" s="247" t="s">
        <v>739</v>
      </c>
      <c r="D380" s="194">
        <v>9674.67</v>
      </c>
      <c r="E380" s="194">
        <v>10220.879999999999</v>
      </c>
      <c r="F380" s="45">
        <f t="shared" si="72"/>
        <v>105.64577396438328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1114.8</v>
      </c>
      <c r="E382" s="194">
        <v>3773.15</v>
      </c>
      <c r="F382" s="45">
        <f t="shared" si="72"/>
        <v>338.45981341944747</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1058</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9033.27</v>
      </c>
      <c r="E393" s="60">
        <f t="shared" si="94"/>
        <v>9127.24</v>
      </c>
      <c r="F393" s="45">
        <f t="shared" si="72"/>
        <v>101.04026559595805</v>
      </c>
    </row>
    <row r="394" spans="1:6" ht="12.75" customHeight="1" x14ac:dyDescent="0.2">
      <c r="A394" s="63">
        <v>4241</v>
      </c>
      <c r="B394" s="64" t="s">
        <v>756</v>
      </c>
      <c r="C394" s="247" t="s">
        <v>757</v>
      </c>
      <c r="D394" s="194">
        <v>9033.27</v>
      </c>
      <c r="E394" s="194">
        <v>9127.24</v>
      </c>
      <c r="F394" s="45">
        <f t="shared" si="72"/>
        <v>101.04026559595805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7264.85</v>
      </c>
      <c r="E412" s="60">
        <f t="shared" si="100"/>
        <v>50696</v>
      </c>
      <c r="F412" s="45">
        <f t="shared" si="72"/>
        <v>697.82583260494016</v>
      </c>
    </row>
    <row r="413" spans="1:6" ht="12.75" customHeight="1" x14ac:dyDescent="0.2">
      <c r="A413" s="63">
        <v>451</v>
      </c>
      <c r="B413" s="64" t="s">
        <v>784</v>
      </c>
      <c r="C413" s="247" t="s">
        <v>785</v>
      </c>
      <c r="D413" s="194">
        <v>7264.85</v>
      </c>
      <c r="E413" s="194">
        <v>50696</v>
      </c>
      <c r="F413" s="45">
        <f t="shared" si="72"/>
        <v>697.82583260494016</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27087.589999999997</v>
      </c>
      <c r="E418" s="60">
        <f t="shared" si="102"/>
        <v>74875.26999999999</v>
      </c>
      <c r="F418" s="45">
        <f t="shared" si="72"/>
        <v>276.41909080874302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2272801.2399999998</v>
      </c>
      <c r="E422" s="60">
        <f>E6+E308</f>
        <v>2553863.2000000002</v>
      </c>
      <c r="F422" s="45">
        <f t="shared" si="72"/>
        <v>112.36632377057312</v>
      </c>
    </row>
    <row r="423" spans="1:6" ht="12.75" customHeight="1" x14ac:dyDescent="0.2">
      <c r="A423" s="63" t="s">
        <v>581</v>
      </c>
      <c r="B423" s="64" t="s">
        <v>804</v>
      </c>
      <c r="C423" s="247" t="s">
        <v>805</v>
      </c>
      <c r="D423" s="60">
        <f t="shared" ref="D423:E423" si="103">D299+D360</f>
        <v>2270825.0599999996</v>
      </c>
      <c r="E423" s="60">
        <f t="shared" si="103"/>
        <v>2746586.2500000005</v>
      </c>
      <c r="F423" s="45">
        <f t="shared" si="72"/>
        <v>120.95102781717588</v>
      </c>
    </row>
    <row r="424" spans="1:6" ht="12.75" customHeight="1" x14ac:dyDescent="0.2">
      <c r="A424" s="63" t="s">
        <v>581</v>
      </c>
      <c r="B424" s="64" t="s">
        <v>806</v>
      </c>
      <c r="C424" s="247" t="s">
        <v>807</v>
      </c>
      <c r="D424" s="60">
        <f t="shared" ref="D424:E424" si="104">IF(D422&gt;=D423,D422-D423,0)</f>
        <v>1976.1800000001676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192723.05000000028</v>
      </c>
      <c r="F425" s="45" t="str">
        <f t="shared" si="72"/>
        <v>-</v>
      </c>
    </row>
    <row r="426" spans="1:6" ht="12.75" customHeight="1" x14ac:dyDescent="0.2">
      <c r="A426" s="251" t="s">
        <v>810</v>
      </c>
      <c r="B426" s="183" t="s">
        <v>811</v>
      </c>
      <c r="C426" s="252" t="s">
        <v>812</v>
      </c>
      <c r="D426" s="60">
        <f t="shared" ref="D426:E426" si="106">IF(D302-D303+D419-D420&gt;=0,D302-D303+D419-D420,0)</f>
        <v>3478.49</v>
      </c>
      <c r="E426" s="60">
        <f t="shared" si="106"/>
        <v>5454.67</v>
      </c>
      <c r="F426" s="45">
        <f t="shared" si="72"/>
        <v>156.81143254688098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3693</v>
      </c>
      <c r="E428" s="81">
        <f t="shared" si="108"/>
        <v>178811.71</v>
      </c>
      <c r="F428" s="61">
        <f t="shared" si="72"/>
        <v>4841.9092878418624</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2272801.2399999998</v>
      </c>
      <c r="E643" s="60">
        <f>E422+E430</f>
        <v>2553863.2000000002</v>
      </c>
      <c r="F643" s="45">
        <f t="shared" si="109"/>
        <v>112.36632377057312</v>
      </c>
    </row>
    <row r="644" spans="1:6" ht="12.75" customHeight="1" x14ac:dyDescent="0.2">
      <c r="A644" s="63" t="s">
        <v>581</v>
      </c>
      <c r="B644" s="64" t="s">
        <v>1237</v>
      </c>
      <c r="C644" s="247" t="s">
        <v>1238</v>
      </c>
      <c r="D644" s="60">
        <f>D423+D535</f>
        <v>2270825.0599999996</v>
      </c>
      <c r="E644" s="60">
        <f>E423+E535</f>
        <v>2746586.2500000005</v>
      </c>
      <c r="F644" s="45">
        <f t="shared" si="109"/>
        <v>120.95102781717588</v>
      </c>
    </row>
    <row r="645" spans="1:6" ht="12.75" customHeight="1" x14ac:dyDescent="0.2">
      <c r="A645" s="63" t="s">
        <v>581</v>
      </c>
      <c r="B645" s="64" t="s">
        <v>1239</v>
      </c>
      <c r="C645" s="247" t="s">
        <v>1240</v>
      </c>
      <c r="D645" s="60">
        <f t="shared" ref="D645:E645" si="163">IF(D643&gt;=D644,D643-D644,0)</f>
        <v>1976.1800000001676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192723.05000000028</v>
      </c>
      <c r="F646" s="45" t="str">
        <f t="shared" si="109"/>
        <v>-</v>
      </c>
    </row>
    <row r="647" spans="1:6" ht="24" x14ac:dyDescent="0.2">
      <c r="A647" s="251" t="s">
        <v>1243</v>
      </c>
      <c r="B647" s="64" t="s">
        <v>1244</v>
      </c>
      <c r="C647" s="252" t="s">
        <v>1243</v>
      </c>
      <c r="D647" s="60">
        <f>IF(D426-D427+D641-D642&gt;=0,D426-D427+D641-D642,0)</f>
        <v>3478.49</v>
      </c>
      <c r="E647" s="60">
        <f>IF(E426-E427+E641-E642&gt;=0,E426-E427+E641-E642,0)</f>
        <v>5454.67</v>
      </c>
      <c r="F647" s="45">
        <f t="shared" si="109"/>
        <v>156.81143254688098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5454.6700000001674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187268.38000000027</v>
      </c>
      <c r="F650" s="45" t="str">
        <f t="shared" si="109"/>
        <v>-</v>
      </c>
    </row>
    <row r="651" spans="1:6" ht="24" x14ac:dyDescent="0.2">
      <c r="A651" s="249" t="s">
        <v>1251</v>
      </c>
      <c r="B651" s="184" t="s">
        <v>1252</v>
      </c>
      <c r="C651" s="250" t="s">
        <v>1251</v>
      </c>
      <c r="D651" s="196">
        <v>150343.91</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15220.93</v>
      </c>
      <c r="E653" s="194">
        <v>31153.19</v>
      </c>
      <c r="F653" s="45">
        <f t="shared" ref="F653:F740" si="167">IF(D653&lt;&gt;0,IF(E653/D653&gt;=100,"&gt;&gt;100",E653/D653*100),"-")</f>
        <v>204.67336752747696</v>
      </c>
    </row>
    <row r="654" spans="1:6" ht="12.75" customHeight="1" x14ac:dyDescent="0.2">
      <c r="A654" s="63" t="s">
        <v>1256</v>
      </c>
      <c r="B654" s="64" t="s">
        <v>1257</v>
      </c>
      <c r="C654" s="247" t="s">
        <v>1256</v>
      </c>
      <c r="D654" s="194">
        <v>2282934.9</v>
      </c>
      <c r="E654" s="194">
        <v>621537.75</v>
      </c>
      <c r="F654" s="45">
        <f t="shared" si="167"/>
        <v>27.225382116677967</v>
      </c>
    </row>
    <row r="655" spans="1:6" ht="12.75" customHeight="1" x14ac:dyDescent="0.2">
      <c r="A655" s="63" t="s">
        <v>1258</v>
      </c>
      <c r="B655" s="64" t="s">
        <v>1259</v>
      </c>
      <c r="C655" s="247" t="s">
        <v>1258</v>
      </c>
      <c r="D655" s="194">
        <v>2267002.64</v>
      </c>
      <c r="E655" s="194">
        <v>633205.65</v>
      </c>
      <c r="F655" s="45">
        <f t="shared" si="167"/>
        <v>27.931403291175698</v>
      </c>
    </row>
    <row r="656" spans="1:6" ht="24" x14ac:dyDescent="0.2">
      <c r="A656" s="63">
        <v>11</v>
      </c>
      <c r="B656" s="64" t="s">
        <v>1260</v>
      </c>
      <c r="C656" s="247" t="s">
        <v>1261</v>
      </c>
      <c r="D656" s="60">
        <f t="shared" ref="D656:E656" si="168">+D653+D654-D655</f>
        <v>31153.189999999944</v>
      </c>
      <c r="E656" s="60">
        <f t="shared" si="168"/>
        <v>19485.289999999921</v>
      </c>
      <c r="F656" s="45">
        <f t="shared" si="167"/>
        <v>62.546692650094435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86</v>
      </c>
      <c r="E658" s="253">
        <v>86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86</v>
      </c>
      <c r="E660" s="253">
        <v>86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1884850.44</v>
      </c>
      <c r="E683" s="192">
        <v>2078575.74</v>
      </c>
      <c r="F683" s="71">
        <f t="shared" si="167"/>
        <v>110.27801972447216</v>
      </c>
    </row>
    <row r="684" spans="1:6" ht="24" x14ac:dyDescent="0.2">
      <c r="A684" s="70">
        <v>63613</v>
      </c>
      <c r="B684" s="182" t="s">
        <v>1317</v>
      </c>
      <c r="C684" s="278" t="s">
        <v>1318</v>
      </c>
      <c r="D684" s="192">
        <v>20581.349999999999</v>
      </c>
      <c r="E684" s="192">
        <v>33620.03</v>
      </c>
      <c r="F684" s="71">
        <f t="shared" si="167"/>
        <v>163.35191812004558</v>
      </c>
    </row>
    <row r="685" spans="1:6" ht="24" x14ac:dyDescent="0.2">
      <c r="A685" s="63">
        <v>63622</v>
      </c>
      <c r="B685" s="244" t="s">
        <v>1319</v>
      </c>
      <c r="C685" s="247" t="s">
        <v>1320</v>
      </c>
      <c r="D685" s="194">
        <v>23699.279999999999</v>
      </c>
      <c r="E685" s="194">
        <v>21281.37</v>
      </c>
      <c r="F685" s="45">
        <f t="shared" si="167"/>
        <v>89.797538153057815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33731.4</v>
      </c>
      <c r="E702" s="192">
        <v>29949</v>
      </c>
      <c r="F702" s="71">
        <f t="shared" si="167"/>
        <v>88.786709119692631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4200</v>
      </c>
      <c r="E732" s="192">
        <v>0</v>
      </c>
      <c r="F732" s="71">
        <f t="shared" si="167"/>
        <v>0</v>
      </c>
    </row>
    <row r="733" spans="1:6" ht="12.75" customHeight="1" x14ac:dyDescent="0.2">
      <c r="A733" s="70">
        <v>31215</v>
      </c>
      <c r="B733" s="65" t="s">
        <v>1395</v>
      </c>
      <c r="C733" s="278" t="s">
        <v>1396</v>
      </c>
      <c r="D733" s="192">
        <v>2648.64</v>
      </c>
      <c r="E733" s="192">
        <v>2207.1999999999998</v>
      </c>
      <c r="F733" s="71">
        <f t="shared" si="167"/>
        <v>83.333333333333329</v>
      </c>
    </row>
    <row r="734" spans="1:6" ht="12.75" customHeight="1" x14ac:dyDescent="0.2">
      <c r="A734" s="70">
        <v>32121</v>
      </c>
      <c r="B734" s="65" t="s">
        <v>1397</v>
      </c>
      <c r="C734" s="278" t="s">
        <v>1398</v>
      </c>
      <c r="D734" s="192">
        <v>60847.08</v>
      </c>
      <c r="E734" s="192">
        <v>80844.98</v>
      </c>
      <c r="F734" s="71">
        <f t="shared" si="167"/>
        <v>132.86583349603629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2719</v>
      </c>
      <c r="E736" s="194">
        <v>781.08</v>
      </c>
      <c r="F736" s="45">
        <f t="shared" si="167"/>
        <v>28.726737771239431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28031.16</v>
      </c>
      <c r="E738" s="194">
        <v>53286.44</v>
      </c>
      <c r="F738" s="45">
        <f t="shared" si="167"/>
        <v>190.09716329969933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1612.04</v>
      </c>
      <c r="E742" s="192">
        <v>30.25</v>
      </c>
      <c r="F742" s="71">
        <f t="shared" si="169"/>
        <v>1.8765043051040917</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50762.28</v>
      </c>
      <c r="E855" s="194">
        <v>47724.49</v>
      </c>
      <c r="F855" s="45">
        <f t="shared" si="169"/>
        <v>94.015654931181174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4" operator="lessThan">
      <formula>-0.001</formula>
    </cfRule>
  </conditionalFormatting>
  <conditionalFormatting sqref="D9:E16">
    <cfRule type="cellIs" dxfId="27" priority="2" operator="lessThan">
      <formula>-0.001</formula>
    </cfRule>
  </conditionalFormatting>
  <conditionalFormatting sqref="D18:E303 D305:E1009 D304">
    <cfRule type="cellIs" dxfId="26" priority="3" operator="lessThan">
      <formula>-0.001</formula>
    </cfRule>
  </conditionalFormatting>
  <conditionalFormatting sqref="E304">
    <cfRule type="cellIs" dxfId="25" priority="1" operator="lessThan">
      <formula>0</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0"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930055.22</v>
      </c>
      <c r="E6" s="180">
        <f t="shared" si="0"/>
        <v>947840.29999999993</v>
      </c>
      <c r="F6" s="181">
        <f t="shared" ref="F6:F298" si="1">IF(D6&gt;0,IF(E6/D6&gt;=100,"&gt;&gt;100",E6/D6*100),"-")</f>
        <v>101.91226065050201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734304.3</v>
      </c>
      <c r="E7" s="79">
        <f t="shared" si="2"/>
        <v>746767.35</v>
      </c>
      <c r="F7" s="71">
        <f t="shared" si="1"/>
        <v>101.69725956936382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734304.3</v>
      </c>
      <c r="E12" s="79">
        <f t="shared" si="3"/>
        <v>746767.35</v>
      </c>
      <c r="F12" s="71">
        <f t="shared" si="1"/>
        <v>101.69725956936382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681584.52</v>
      </c>
      <c r="E13" s="79">
        <f t="shared" si="4"/>
        <v>713511.2300000001</v>
      </c>
      <c r="F13" s="71">
        <f t="shared" si="1"/>
        <v>104.68418942378564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1233216.25</v>
      </c>
      <c r="E15" s="192">
        <v>1282462.25</v>
      </c>
      <c r="F15" s="71">
        <f t="shared" si="1"/>
        <v>103.99329801241267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55495.58</v>
      </c>
      <c r="E17" s="192">
        <v>55495.58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607127.31000000006</v>
      </c>
      <c r="E18" s="192">
        <v>624446.6</v>
      </c>
      <c r="F18" s="71">
        <f t="shared" si="1"/>
        <v>102.85266198945982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52719.780000000028</v>
      </c>
      <c r="E19" s="79">
        <f t="shared" si="5"/>
        <v>30809.619999999879</v>
      </c>
      <c r="F19" s="71">
        <f t="shared" si="1"/>
        <v>58.440342505222645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375291.98</v>
      </c>
      <c r="E20" s="192">
        <v>384651.43</v>
      </c>
      <c r="F20" s="71">
        <f t="shared" si="1"/>
        <v>102.49391154055571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13283.82</v>
      </c>
      <c r="E21" s="192">
        <v>13283.82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131129.57</v>
      </c>
      <c r="E22" s="192">
        <v>161380.96</v>
      </c>
      <c r="F22" s="71">
        <f t="shared" si="1"/>
        <v>123.06984610717475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3497.73</v>
      </c>
      <c r="E23" s="192">
        <v>3497.73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28158.07</v>
      </c>
      <c r="E25" s="192">
        <v>26981.94</v>
      </c>
      <c r="F25" s="71">
        <f t="shared" si="1"/>
        <v>95.823115717803091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38577.300000000003</v>
      </c>
      <c r="E26" s="192">
        <v>38577.300000000003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537218.68999999994</v>
      </c>
      <c r="E28" s="192">
        <v>597563.56000000006</v>
      </c>
      <c r="F28" s="71">
        <f t="shared" si="1"/>
        <v>111.23283145640374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2446.5</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47166.69</v>
      </c>
      <c r="E36" s="192">
        <v>52936.12</v>
      </c>
      <c r="F36" s="71">
        <f t="shared" si="1"/>
        <v>112.23200101597124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47166.69</v>
      </c>
      <c r="E40" s="192">
        <v>50489.62</v>
      </c>
      <c r="F40" s="71">
        <f t="shared" si="1"/>
        <v>107.04507778688732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35996.36</v>
      </c>
      <c r="E54" s="192">
        <v>39014.47</v>
      </c>
      <c r="F54" s="71">
        <f t="shared" si="1"/>
        <v>108.38448665365054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35996.36</v>
      </c>
      <c r="E55" s="192">
        <v>39014.47</v>
      </c>
      <c r="F55" s="71">
        <f t="shared" si="1"/>
        <v>108.38448665365054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195750.91999999998</v>
      </c>
      <c r="E69" s="79">
        <f>E70+E82+E88+E119+E135+E147+E165+E171</f>
        <v>201072.94999999998</v>
      </c>
      <c r="F69" s="71">
        <f t="shared" si="1"/>
        <v>102.71877649412835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31153.19</v>
      </c>
      <c r="E70" s="79">
        <f t="shared" si="12"/>
        <v>19485.29</v>
      </c>
      <c r="F70" s="71">
        <f t="shared" si="1"/>
        <v>62.546692650094585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31153.19</v>
      </c>
      <c r="E71" s="79">
        <f t="shared" si="13"/>
        <v>19485.29</v>
      </c>
      <c r="F71" s="71">
        <f t="shared" si="1"/>
        <v>62.546692650094585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31153.19</v>
      </c>
      <c r="E73" s="192">
        <v>19485.29</v>
      </c>
      <c r="F73" s="71">
        <f t="shared" si="1"/>
        <v>62.546692650094585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10560.82</v>
      </c>
      <c r="E82" s="79">
        <f>SUM(E83:E85)-E86+E87</f>
        <v>2775.95</v>
      </c>
      <c r="F82" s="71">
        <f t="shared" si="1"/>
        <v>26.285364204673499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471.48</v>
      </c>
      <c r="E85" s="192">
        <v>119</v>
      </c>
      <c r="F85" s="71">
        <f t="shared" si="1"/>
        <v>25.239670823788916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10089.34</v>
      </c>
      <c r="E87" s="192">
        <v>2656.95</v>
      </c>
      <c r="F87" s="71">
        <f t="shared" si="1"/>
        <v>26.334229989275808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3693</v>
      </c>
      <c r="E147" s="79">
        <f t="shared" si="24"/>
        <v>178811.71</v>
      </c>
      <c r="F147" s="71">
        <f t="shared" si="1"/>
        <v>4841.9092878418624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177221.71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177221.71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3693</v>
      </c>
      <c r="E161" s="192">
        <v>1590</v>
      </c>
      <c r="F161" s="71">
        <f t="shared" si="1"/>
        <v>43.05442729488221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150343.91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150343.91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930055.22000000009</v>
      </c>
      <c r="E176" s="79">
        <f>E177+E251</f>
        <v>947840.29999999993</v>
      </c>
      <c r="F176" s="71">
        <f t="shared" si="1"/>
        <v>101.91226065050201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186603.25</v>
      </c>
      <c r="E177" s="79">
        <f>E178+E197+E203+E219+E247+E248</f>
        <v>209529.62</v>
      </c>
      <c r="F177" s="71">
        <f t="shared" si="1"/>
        <v>112.28615793133292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185874.23</v>
      </c>
      <c r="E178" s="79">
        <f>SUM(E179:E181)+E185+E186+SUM(E194:E196)</f>
        <v>200455.27</v>
      </c>
      <c r="F178" s="71">
        <f t="shared" si="1"/>
        <v>107.84457318262999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144347.35</v>
      </c>
      <c r="E179" s="192">
        <v>173305.72</v>
      </c>
      <c r="F179" s="71">
        <f t="shared" si="1"/>
        <v>120.06158755252521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30270.82</v>
      </c>
      <c r="E180" s="192">
        <v>26476.53</v>
      </c>
      <c r="F180" s="71">
        <f t="shared" si="1"/>
        <v>87.465519599402981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103.37</v>
      </c>
      <c r="E181" s="79">
        <f t="shared" si="28"/>
        <v>144.05000000000001</v>
      </c>
      <c r="F181" s="71">
        <f t="shared" si="1"/>
        <v>139.35377769178677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103.37</v>
      </c>
      <c r="E182" s="192">
        <v>144.05000000000001</v>
      </c>
      <c r="F182" s="71">
        <f t="shared" si="1"/>
        <v>139.35377769178677</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132.01</v>
      </c>
      <c r="E195" s="192">
        <v>69.11</v>
      </c>
      <c r="F195" s="71">
        <f t="shared" si="1"/>
        <v>52.352094538292562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11020.68</v>
      </c>
      <c r="E196" s="192">
        <v>459.86</v>
      </c>
      <c r="F196" s="71">
        <f t="shared" si="1"/>
        <v>4.1727007770845352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729.02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729.02</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9074.35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743451.97000000009</v>
      </c>
      <c r="E251" s="79">
        <f>+E252+E255-E264+E274+E291</f>
        <v>738310.67999999993</v>
      </c>
      <c r="F251" s="71">
        <f t="shared" si="1"/>
        <v>99.308457007653075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734304.3</v>
      </c>
      <c r="E252" s="79">
        <f>E253-E254</f>
        <v>746767.35</v>
      </c>
      <c r="F252" s="71">
        <f t="shared" si="1"/>
        <v>101.69725956936382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734304.3</v>
      </c>
      <c r="E253" s="192">
        <v>746767.35</v>
      </c>
      <c r="F253" s="71">
        <f t="shared" si="1"/>
        <v>101.69725956936382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5454.67</v>
      </c>
      <c r="E255" s="79">
        <f>E256-E260</f>
        <v>-187268.38</v>
      </c>
      <c r="F255" s="71">
        <f t="shared" si="1"/>
        <v>-3433.1752424986298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5454.67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5454.67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187268.38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187268.38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3693</v>
      </c>
      <c r="E274" s="79">
        <f>SUM(E275:E277)+SUM(E286:E290)</f>
        <v>178811.71</v>
      </c>
      <c r="F274" s="71">
        <f t="shared" si="1"/>
        <v>4841.9092878418624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177221.71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177221.71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3693</v>
      </c>
      <c r="E288" s="192">
        <v>1590</v>
      </c>
      <c r="F288" s="71">
        <f t="shared" si="39"/>
        <v>43.05442729488221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3693</v>
      </c>
      <c r="E302" s="192">
        <v>178811.71</v>
      </c>
      <c r="F302" s="71">
        <f t="shared" si="43"/>
        <v>4841.9092878418624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10089.34</v>
      </c>
      <c r="E308" s="192">
        <v>2656.95</v>
      </c>
      <c r="F308" s="71">
        <f t="shared" si="43"/>
        <v>26.334229989275808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185874.23</v>
      </c>
      <c r="E337" s="192">
        <v>200455.27</v>
      </c>
      <c r="F337" s="71">
        <f t="shared" si="43"/>
        <v>107.84457318262999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729.02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6417.4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2656.95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2270825.06</v>
      </c>
      <c r="E114" s="60">
        <f t="shared" si="22"/>
        <v>2746586.25</v>
      </c>
      <c r="F114" s="45">
        <f t="shared" si="1"/>
        <v>120.95102781717584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2270825.06</v>
      </c>
      <c r="E115" s="60">
        <f t="shared" si="23"/>
        <v>2746586.25</v>
      </c>
      <c r="F115" s="45">
        <f t="shared" si="1"/>
        <v>120.95102781717584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2270825.06</v>
      </c>
      <c r="E117" s="328">
        <v>2746586.25</v>
      </c>
      <c r="F117" s="45">
        <f t="shared" si="1"/>
        <v>120.95102781717584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2270825.06</v>
      </c>
      <c r="E141" s="81">
        <f t="shared" si="28"/>
        <v>2746586.25</v>
      </c>
      <c r="F141" s="61">
        <f t="shared" si="1"/>
        <v>120.95102781717584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16 E9 D118:E141 D117">
    <cfRule type="cellIs" dxfId="18" priority="3" operator="lessThan">
      <formula>-0.001</formula>
    </cfRule>
  </conditionalFormatting>
  <conditionalFormatting sqref="D9">
    <cfRule type="cellIs" dxfId="17" priority="2" operator="lessThan">
      <formula>-0.001</formula>
    </cfRule>
  </conditionalFormatting>
  <conditionalFormatting sqref="E117">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453</v>
      </c>
      <c r="E5" s="82">
        <f t="shared" si="0"/>
        <v>8121.4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8121.4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8121.4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8121.4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453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453</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453</v>
      </c>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186603.25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2576856.09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2481336.75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327">
        <v>2033060.95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327">
        <v>412426.16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327">
        <v>953.75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327"/>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327"/>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327">
        <v>33684.49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327">
        <v>927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327">
        <v>284.39999999999998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327">
        <v>88915.27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6604.07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2553929.7200000002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2456381.56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2004102.58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416220.45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913.07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33684.49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989.9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471.07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89644.29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7903.87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209529.61999999965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9747.3700000000008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673.02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144.05000000000001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144.05000000000001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69.11</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69.11</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459.86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459.86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9074.35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199782.25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199782.25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12270</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2026-01-27T11:50:42Z</cp:lastPrinted>
  <dcterms:created xsi:type="dcterms:W3CDTF">2022-04-01T05:14:30Z</dcterms:created>
  <dcterms:modified xsi:type="dcterms:W3CDTF">2026-01-27T11:51:11Z</dcterms:modified>
</cp:coreProperties>
</file>